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615" windowHeight="11550" activeTab="3"/>
  </bookViews>
  <sheets>
    <sheet name="gpc_pl_raw" sheetId="1" r:id="rId1"/>
    <sheet name="gpc_pl" sheetId="2" r:id="rId2"/>
    <sheet name="gpc_bp_raw" sheetId="3" r:id="rId3"/>
    <sheet name="gpc_bp" sheetId="4" r:id="rId4"/>
  </sheets>
  <externalReferences>
    <externalReference r:id="rId7"/>
  </externalReferences>
  <definedNames>
    <definedName name="Excel_BuiltIn__FilterDatabase_3">'gpc_pl'!$B$1:$K$1</definedName>
    <definedName name="Excel_BuiltIn__FilterDatabase_4">NA()</definedName>
  </definedNames>
  <calcPr fullCalcOnLoad="1"/>
</workbook>
</file>

<file path=xl/sharedStrings.xml><?xml version="1.0" encoding="utf-8"?>
<sst xmlns="http://schemas.openxmlformats.org/spreadsheetml/2006/main" count="962" uniqueCount="434">
  <si>
    <t>10-13.12.2013</t>
  </si>
  <si>
    <t>Курск</t>
  </si>
  <si>
    <t>ВЕСОВАЯ КАТЕГОРИЯ   75</t>
  </si>
  <si>
    <t>Платонов Андрей</t>
  </si>
  <si>
    <t>Teen 16-17 (19.12.1995)</t>
  </si>
  <si>
    <t>70,10</t>
  </si>
  <si>
    <t>1,1924</t>
  </si>
  <si>
    <t xml:space="preserve">Демидов/Смоленская область </t>
  </si>
  <si>
    <t>150,0</t>
  </si>
  <si>
    <t>160,0</t>
  </si>
  <si>
    <t>90,0</t>
  </si>
  <si>
    <t>97,5</t>
  </si>
  <si>
    <t>165,0</t>
  </si>
  <si>
    <t>180,0</t>
  </si>
  <si>
    <t>430.00</t>
  </si>
  <si>
    <t>ВЕСОВАЯ КАТЕГОРИЯ   82.5</t>
  </si>
  <si>
    <t>Симанин Павел</t>
  </si>
  <si>
    <t>Teen 18-19 (12.06.1994)</t>
  </si>
  <si>
    <t>82,50</t>
  </si>
  <si>
    <t>1,0290</t>
  </si>
  <si>
    <t xml:space="preserve">Москва/Москва </t>
  </si>
  <si>
    <t>170,0</t>
  </si>
  <si>
    <t>185,0</t>
  </si>
  <si>
    <t>190,0</t>
  </si>
  <si>
    <t>110,0</t>
  </si>
  <si>
    <t>120,0</t>
  </si>
  <si>
    <t>125,0</t>
  </si>
  <si>
    <t>205,0</t>
  </si>
  <si>
    <t>515.00</t>
  </si>
  <si>
    <t>Миронов Александр</t>
  </si>
  <si>
    <t>Teen 18-19 (09.03.1994)</t>
  </si>
  <si>
    <t>80,30</t>
  </si>
  <si>
    <t>1,0504</t>
  </si>
  <si>
    <t xml:space="preserve">Курск/Курская область </t>
  </si>
  <si>
    <t>70,0</t>
  </si>
  <si>
    <t>85,0</t>
  </si>
  <si>
    <t>145,0</t>
  </si>
  <si>
    <t>300.00</t>
  </si>
  <si>
    <t>Докучаев Николай</t>
  </si>
  <si>
    <t>Juniors (07.04.1992)</t>
  </si>
  <si>
    <t>82,10</t>
  </si>
  <si>
    <t>1,0328</t>
  </si>
  <si>
    <t>200,0</t>
  </si>
  <si>
    <t>105,0</t>
  </si>
  <si>
    <t>112,5</t>
  </si>
  <si>
    <t>117,5</t>
  </si>
  <si>
    <t>202,5</t>
  </si>
  <si>
    <t>212,5</t>
  </si>
  <si>
    <t>530.00</t>
  </si>
  <si>
    <t>ВЕСОВАЯ КАТЕГОРИЯ   90</t>
  </si>
  <si>
    <t>Мельников Артем</t>
  </si>
  <si>
    <t>Teen 18-19 (09.10.1995)</t>
  </si>
  <si>
    <t>85,40</t>
  </si>
  <si>
    <t>1,0028</t>
  </si>
  <si>
    <t>130,0</t>
  </si>
  <si>
    <t>100,0</t>
  </si>
  <si>
    <t>102,5</t>
  </si>
  <si>
    <t>155,0</t>
  </si>
  <si>
    <t>390.00</t>
  </si>
  <si>
    <t>Лепешкин Константин</t>
  </si>
  <si>
    <t>Teen 18-19 (29.06.1994)</t>
  </si>
  <si>
    <t>87,40</t>
  </si>
  <si>
    <t>0,9874</t>
  </si>
  <si>
    <t>80,0</t>
  </si>
  <si>
    <t>360.00</t>
  </si>
  <si>
    <t>Шкварский Антон</t>
  </si>
  <si>
    <t>Open (22.02.1988)</t>
  </si>
  <si>
    <t>88,00</t>
  </si>
  <si>
    <t>0,9830</t>
  </si>
  <si>
    <t xml:space="preserve">Новый Уренгой/Ямало-Ненецкий авт. окр. </t>
  </si>
  <si>
    <t>210,0</t>
  </si>
  <si>
    <t>140,0</t>
  </si>
  <si>
    <t>220,0</t>
  </si>
  <si>
    <t>570.00</t>
  </si>
  <si>
    <t>ВЕСОВАЯ КАТЕГОРИЯ   100</t>
  </si>
  <si>
    <t>Козлов Юрий</t>
  </si>
  <si>
    <t>Teen 18-19 (28.11.1995)</t>
  </si>
  <si>
    <t>91,40</t>
  </si>
  <si>
    <t>0,9588</t>
  </si>
  <si>
    <t>135,0</t>
  </si>
  <si>
    <t>95,0</t>
  </si>
  <si>
    <t>Лохадынов Александр</t>
  </si>
  <si>
    <t>Juniors (25.08.1992)</t>
  </si>
  <si>
    <t>93,30</t>
  </si>
  <si>
    <t>0,9466</t>
  </si>
  <si>
    <t>225,0</t>
  </si>
  <si>
    <t>580.00</t>
  </si>
  <si>
    <t>Кузнецов Валерий</t>
  </si>
  <si>
    <t>Open (21.08.1983)</t>
  </si>
  <si>
    <t>98,30</t>
  </si>
  <si>
    <t>0,9218</t>
  </si>
  <si>
    <t>280,0</t>
  </si>
  <si>
    <t>300,0</t>
  </si>
  <si>
    <t>315,0</t>
  </si>
  <si>
    <t>260,0</t>
  </si>
  <si>
    <t>770.00</t>
  </si>
  <si>
    <t>Гусев Александр</t>
  </si>
  <si>
    <t>Open (08.08.1973)</t>
  </si>
  <si>
    <t>92,40</t>
  </si>
  <si>
    <t>0,9514</t>
  </si>
  <si>
    <t>230,0</t>
  </si>
  <si>
    <t>240,0</t>
  </si>
  <si>
    <t>250,0</t>
  </si>
  <si>
    <t>137,5</t>
  </si>
  <si>
    <t>615.00</t>
  </si>
  <si>
    <t>Masters 40-44 (08.08.1973)</t>
  </si>
  <si>
    <t>ВЕСОВАЯ КАТЕГОРИЯ   125</t>
  </si>
  <si>
    <t>Шевелев Илья</t>
  </si>
  <si>
    <t>Teen 16-17 (02.08.1997)</t>
  </si>
  <si>
    <t>124,10</t>
  </si>
  <si>
    <t>0,8590</t>
  </si>
  <si>
    <t xml:space="preserve">Анжеро-Судженск/Кемеровская область </t>
  </si>
  <si>
    <t>235,0</t>
  </si>
  <si>
    <t>262,5</t>
  </si>
  <si>
    <t>627.50</t>
  </si>
  <si>
    <t>Садовников Сергей</t>
  </si>
  <si>
    <t>Open (05.05.1976)</t>
  </si>
  <si>
    <t>110,70</t>
  </si>
  <si>
    <t>0,8830</t>
  </si>
  <si>
    <t xml:space="preserve">Харьков/Харьковская область </t>
  </si>
  <si>
    <t>215,0</t>
  </si>
  <si>
    <t>175,0</t>
  </si>
  <si>
    <t>690.00</t>
  </si>
  <si>
    <t>Идрисов Курбан</t>
  </si>
  <si>
    <t>Open (28.11.1986)</t>
  </si>
  <si>
    <t>117,30</t>
  </si>
  <si>
    <t>0,8680</t>
  </si>
  <si>
    <t xml:space="preserve">Сертолово/Ленинградская область </t>
  </si>
  <si>
    <t>630.00</t>
  </si>
  <si>
    <t>Поберухин Вадим</t>
  </si>
  <si>
    <t>Masters 50-54 (18.07.1961)</t>
  </si>
  <si>
    <t>114,50</t>
  </si>
  <si>
    <t>1,0363</t>
  </si>
  <si>
    <t xml:space="preserve">Воронеж/Воронежская область </t>
  </si>
  <si>
    <t>290,0</t>
  </si>
  <si>
    <t>310,0</t>
  </si>
  <si>
    <t>650.00</t>
  </si>
  <si>
    <t>ВЕСОВАЯ КАТЕГОРИЯ   140</t>
  </si>
  <si>
    <t>Металиченко Эдуард</t>
  </si>
  <si>
    <t>Open (25.03.1979)</t>
  </si>
  <si>
    <t>129,60</t>
  </si>
  <si>
    <t>0,8520</t>
  </si>
  <si>
    <t>270,0</t>
  </si>
  <si>
    <t>295,0</t>
  </si>
  <si>
    <t>187,5</t>
  </si>
  <si>
    <t>282,5</t>
  </si>
  <si>
    <t>292,5</t>
  </si>
  <si>
    <t>765.00</t>
  </si>
  <si>
    <t>Главный судья:</t>
  </si>
  <si>
    <t>И. Умеренков, МК Курск</t>
  </si>
  <si>
    <t>Главный секретарь:</t>
  </si>
  <si>
    <t>Ю. Умеренкова, МК Курск</t>
  </si>
  <si>
    <t>Старший судья:</t>
  </si>
  <si>
    <t>Боковой судья:</t>
  </si>
  <si>
    <t>В. Лопатин, НК Курск</t>
  </si>
  <si>
    <t>Е. Есаулков, НК Курск</t>
  </si>
  <si>
    <t xml:space="preserve">Абсолютный зачёт </t>
  </si>
  <si>
    <t xml:space="preserve">Мужчины </t>
  </si>
  <si>
    <t xml:space="preserve">Teenagers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</si>
  <si>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</si>
  <si>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</si>
  <si>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</si>
  <si>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</si>
  <si>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Коэф. </t>
  </si>
  <si>
    <t xml:space="preserve">Юноши 16 - 17 </t>
  </si>
  <si>
    <t xml:space="preserve">125 </t>
  </si>
  <si>
    <t>627,5</t>
  </si>
  <si>
    <t>539,0225</t>
  </si>
  <si>
    <t xml:space="preserve">Юноши 18 - 19 </t>
  </si>
  <si>
    <t xml:space="preserve">82.5 </t>
  </si>
  <si>
    <t>515,0</t>
  </si>
  <si>
    <t>529,9350</t>
  </si>
  <si>
    <t xml:space="preserve">75 </t>
  </si>
  <si>
    <t>430,0</t>
  </si>
  <si>
    <t>512,7320</t>
  </si>
  <si>
    <t xml:space="preserve">90 </t>
  </si>
  <si>
    <t>390,0</t>
  </si>
  <si>
    <t>391,0920</t>
  </si>
  <si>
    <t xml:space="preserve">100 </t>
  </si>
  <si>
    <t>373,9320</t>
  </si>
  <si>
    <t>360,0</t>
  </si>
  <si>
    <t>355,4640</t>
  </si>
  <si>
    <t>315,1200</t>
  </si>
  <si>
    <t xml:space="preserve">Junior </t>
  </si>
  <si>
    <t xml:space="preserve">Юниоры 20 - 23 </t>
  </si>
  <si>
    <t>580,0</t>
  </si>
  <si>
    <t>549,0280</t>
  </si>
  <si>
    <t>530,0</t>
  </si>
  <si>
    <t>547,3840</t>
  </si>
  <si>
    <t xml:space="preserve">Open </t>
  </si>
  <si>
    <t xml:space="preserve">Открытая </t>
  </si>
  <si>
    <t>770,0</t>
  </si>
  <si>
    <t>709,7860</t>
  </si>
  <si>
    <t xml:space="preserve">140 </t>
  </si>
  <si>
    <t>765,0</t>
  </si>
  <si>
    <t>651,7800</t>
  </si>
  <si>
    <t>690,0</t>
  </si>
  <si>
    <t>609,2700</t>
  </si>
  <si>
    <t>615,0</t>
  </si>
  <si>
    <t>585,1110</t>
  </si>
  <si>
    <t>570,0</t>
  </si>
  <si>
    <t>560,3100</t>
  </si>
  <si>
    <t>630,0</t>
  </si>
  <si>
    <t>546,8400</t>
  </si>
  <si>
    <t xml:space="preserve">Masters </t>
  </si>
  <si>
    <t xml:space="preserve">Мастера 50 - 54 </t>
  </si>
  <si>
    <t>650,0</t>
  </si>
  <si>
    <t>673,5632</t>
  </si>
  <si>
    <t xml:space="preserve">Мастера 40 - 44 </t>
  </si>
  <si>
    <t>Алтунин Николай</t>
  </si>
  <si>
    <t>Open (24.07.1977)</t>
  </si>
  <si>
    <t>71,20</t>
  </si>
  <si>
    <t>1,1748</t>
  </si>
  <si>
    <t xml:space="preserve">Самара/Самарская область </t>
  </si>
  <si>
    <t>620.00</t>
  </si>
  <si>
    <t>Зевякин Иван</t>
  </si>
  <si>
    <t>Open (28.06.1988)</t>
  </si>
  <si>
    <t>100,00</t>
  </si>
  <si>
    <t>0,9150</t>
  </si>
  <si>
    <t>380,0</t>
  </si>
  <si>
    <t>400,0</t>
  </si>
  <si>
    <t>245,0</t>
  </si>
  <si>
    <t>330,0</t>
  </si>
  <si>
    <t>355,0</t>
  </si>
  <si>
    <t>1000.00</t>
  </si>
  <si>
    <t>Демин Роман</t>
  </si>
  <si>
    <t>Open (24.04.1980)</t>
  </si>
  <si>
    <t>114,00</t>
  </si>
  <si>
    <t>0,8750</t>
  </si>
  <si>
    <t>340,0</t>
  </si>
  <si>
    <t>242,5</t>
  </si>
  <si>
    <t>890.00</t>
  </si>
  <si>
    <t>Кучма Алексей</t>
  </si>
  <si>
    <t>Open (04.01.1979)</t>
  </si>
  <si>
    <t>113,00</t>
  </si>
  <si>
    <t>0,8770</t>
  </si>
  <si>
    <t xml:space="preserve">Кинель-Черкассы/Самарская область </t>
  </si>
  <si>
    <t>320,0</t>
  </si>
  <si>
    <t>880.00</t>
  </si>
  <si>
    <t>Трезинский Александр</t>
  </si>
  <si>
    <t>Open (10.06.1980)</t>
  </si>
  <si>
    <t>116,30</t>
  </si>
  <si>
    <t>0,8700</t>
  </si>
  <si>
    <t>222,5</t>
  </si>
  <si>
    <t>305,0</t>
  </si>
  <si>
    <t>855.00</t>
  </si>
  <si>
    <t>1000,0</t>
  </si>
  <si>
    <t>915,0000</t>
  </si>
  <si>
    <t>890,0</t>
  </si>
  <si>
    <t>778,7500</t>
  </si>
  <si>
    <t>880,0</t>
  </si>
  <si>
    <t>771,7600</t>
  </si>
  <si>
    <t>855,0</t>
  </si>
  <si>
    <t>743,8500</t>
  </si>
  <si>
    <t>620,0</t>
  </si>
  <si>
    <t>728,3760</t>
  </si>
  <si>
    <t>ВЕСОВАЯ КАТЕГОРИЯ   56</t>
  </si>
  <si>
    <t>Белоусов Роман</t>
  </si>
  <si>
    <t>Open (19.10.1991)</t>
  </si>
  <si>
    <t>52,40</t>
  </si>
  <si>
    <t>1,7940</t>
  </si>
  <si>
    <t xml:space="preserve">Белгород/Белгородская область </t>
  </si>
  <si>
    <t>145.00</t>
  </si>
  <si>
    <t>ВЕСОВАЯ КАТЕГОРИЯ   67.5</t>
  </si>
  <si>
    <t>Нехаев Артем</t>
  </si>
  <si>
    <t>Open (13.05.1987)</t>
  </si>
  <si>
    <t>66,70</t>
  </si>
  <si>
    <t>1,2530</t>
  </si>
  <si>
    <t xml:space="preserve">Шебекино/Белгородская область </t>
  </si>
  <si>
    <t>147,5</t>
  </si>
  <si>
    <t>152,5</t>
  </si>
  <si>
    <t>152.50</t>
  </si>
  <si>
    <t>100.00</t>
  </si>
  <si>
    <t>Владимиров Александр</t>
  </si>
  <si>
    <t>Open (06.02.1982)</t>
  </si>
  <si>
    <t>74,80</t>
  </si>
  <si>
    <t>1,1194</t>
  </si>
  <si>
    <t xml:space="preserve">Санкт-Петербург/Санкт-Петербург </t>
  </si>
  <si>
    <t>165.00</t>
  </si>
  <si>
    <t>Коноплев Владимир</t>
  </si>
  <si>
    <t>Open (02.10.1982)</t>
  </si>
  <si>
    <t>74,40</t>
  </si>
  <si>
    <t>1,1256</t>
  </si>
  <si>
    <t xml:space="preserve">Липецк/Липецкая область </t>
  </si>
  <si>
    <t>0.00</t>
  </si>
  <si>
    <t>Иванов Иван</t>
  </si>
  <si>
    <t>Teen 16-17 (17.06.1997)</t>
  </si>
  <si>
    <t>82,00</t>
  </si>
  <si>
    <t>1,0340</t>
  </si>
  <si>
    <t>125.00</t>
  </si>
  <si>
    <t>Шалушкин Артур</t>
  </si>
  <si>
    <t>Open (27.03.1988)</t>
  </si>
  <si>
    <t>82,40</t>
  </si>
  <si>
    <t>1,0298</t>
  </si>
  <si>
    <t>172,5</t>
  </si>
  <si>
    <t>177,5</t>
  </si>
  <si>
    <t>182,5</t>
  </si>
  <si>
    <t>182.50</t>
  </si>
  <si>
    <t>Волков Максим</t>
  </si>
  <si>
    <t>Open (05.09.1984)</t>
  </si>
  <si>
    <t>81,40</t>
  </si>
  <si>
    <t>1,0398</t>
  </si>
  <si>
    <t>177.50</t>
  </si>
  <si>
    <t>Путивский Руслан</t>
  </si>
  <si>
    <t>Open (03.06.1977)</t>
  </si>
  <si>
    <t>81,20</t>
  </si>
  <si>
    <t>1,0416</t>
  </si>
  <si>
    <t>172.50</t>
  </si>
  <si>
    <t>Сухорученко Алексей</t>
  </si>
  <si>
    <t>Open (16.09.1982)</t>
  </si>
  <si>
    <t>81,30</t>
  </si>
  <si>
    <t>1,0406</t>
  </si>
  <si>
    <t xml:space="preserve">Котово/Волгоградская область </t>
  </si>
  <si>
    <t>130.00</t>
  </si>
  <si>
    <t>Стародубцев Евгений</t>
  </si>
  <si>
    <t>Juniors (17.12.1991)</t>
  </si>
  <si>
    <t>89,40</t>
  </si>
  <si>
    <t>0,9728</t>
  </si>
  <si>
    <t>147.50</t>
  </si>
  <si>
    <t>Курочкин Сергей</t>
  </si>
  <si>
    <t>Open (30.12.1974)</t>
  </si>
  <si>
    <t>89,10</t>
  </si>
  <si>
    <t>0,9752</t>
  </si>
  <si>
    <t xml:space="preserve">Пенза/Пензенская область </t>
  </si>
  <si>
    <t>200.00</t>
  </si>
  <si>
    <t>Шумилов Дмитрий</t>
  </si>
  <si>
    <t>Open (07.05.1981)</t>
  </si>
  <si>
    <t>195,0</t>
  </si>
  <si>
    <t>195.00</t>
  </si>
  <si>
    <t>Макаров Сергей</t>
  </si>
  <si>
    <t>Open (28.09.1977)</t>
  </si>
  <si>
    <t>83,90</t>
  </si>
  <si>
    <t>1,0158</t>
  </si>
  <si>
    <t xml:space="preserve">Брянск/Брянская область </t>
  </si>
  <si>
    <t>Гаврильченко Эдуар</t>
  </si>
  <si>
    <t>Masters 45-49 (30.08.1967)</t>
  </si>
  <si>
    <t>89,70</t>
  </si>
  <si>
    <t>1,0461</t>
  </si>
  <si>
    <t>190.00</t>
  </si>
  <si>
    <t>Крюков Сергей</t>
  </si>
  <si>
    <t>Juniors (11.08.1992)</t>
  </si>
  <si>
    <t>97,40</t>
  </si>
  <si>
    <t>0,9254</t>
  </si>
  <si>
    <t>Григоров Александр</t>
  </si>
  <si>
    <t>Open (29.07.1984)</t>
  </si>
  <si>
    <t>93,70</t>
  </si>
  <si>
    <t>0,9442</t>
  </si>
  <si>
    <t>210.00</t>
  </si>
  <si>
    <t>Ананьев Роман</t>
  </si>
  <si>
    <t>Open (16.06.1983)</t>
  </si>
  <si>
    <t>95,40</t>
  </si>
  <si>
    <t>0,9344</t>
  </si>
  <si>
    <t>Захаров Игорь</t>
  </si>
  <si>
    <t>Masters 40-44 (31.07.1969)</t>
  </si>
  <si>
    <t>92,00</t>
  </si>
  <si>
    <t>0,9960</t>
  </si>
  <si>
    <t>ВЕСОВАЯ КАТЕГОРИЯ   110</t>
  </si>
  <si>
    <t>Данковцев Александр</t>
  </si>
  <si>
    <t>Juniors (28.08.1990)</t>
  </si>
  <si>
    <t>103,50</t>
  </si>
  <si>
    <t>0,9030</t>
  </si>
  <si>
    <t>Косарев Сергей</t>
  </si>
  <si>
    <t>Juniors (14.09.1993)</t>
  </si>
  <si>
    <t>101,10</t>
  </si>
  <si>
    <t>0,9106</t>
  </si>
  <si>
    <t xml:space="preserve">Кемерово/Кемеровская область </t>
  </si>
  <si>
    <t>155.00</t>
  </si>
  <si>
    <t>Плаксин Александр</t>
  </si>
  <si>
    <t>Open (14.02.1987)</t>
  </si>
  <si>
    <t>106,90</t>
  </si>
  <si>
    <t>0,8924</t>
  </si>
  <si>
    <t xml:space="preserve">Нижний Ломов/Пензенская область </t>
  </si>
  <si>
    <t>220.00</t>
  </si>
  <si>
    <t>Кудинов Игорь</t>
  </si>
  <si>
    <t>Open (16.03.1982)</t>
  </si>
  <si>
    <t>109,10</t>
  </si>
  <si>
    <t>0,8870</t>
  </si>
  <si>
    <t>180.00</t>
  </si>
  <si>
    <t>Рязанов Сергей</t>
  </si>
  <si>
    <t>Open (17.06.1988)</t>
  </si>
  <si>
    <t>100,90</t>
  </si>
  <si>
    <t>0,9114</t>
  </si>
  <si>
    <t>150.00</t>
  </si>
  <si>
    <t>Ямщиков Сергей</t>
  </si>
  <si>
    <t>Open (04.04.1976)</t>
  </si>
  <si>
    <t>120,30</t>
  </si>
  <si>
    <t>0,8638</t>
  </si>
  <si>
    <t xml:space="preserve">Бор/Нижегородская область </t>
  </si>
  <si>
    <t>230.00</t>
  </si>
  <si>
    <t>Булатников Роман</t>
  </si>
  <si>
    <t>Masters 40-44 (24.04.1970)</t>
  </si>
  <si>
    <t>112,50</t>
  </si>
  <si>
    <t>0,9026</t>
  </si>
  <si>
    <t>185.00</t>
  </si>
  <si>
    <t>Козак Богдан</t>
  </si>
  <si>
    <t>Open (05.04.1984)</t>
  </si>
  <si>
    <t>133,40</t>
  </si>
  <si>
    <t>0,8476</t>
  </si>
  <si>
    <t>265,0</t>
  </si>
  <si>
    <t>265.00</t>
  </si>
  <si>
    <t>129,2500</t>
  </si>
  <si>
    <t>119,2400</t>
  </si>
  <si>
    <t xml:space="preserve">110 </t>
  </si>
  <si>
    <t>171,5700</t>
  </si>
  <si>
    <t>152,6910</t>
  </si>
  <si>
    <t>143,4880</t>
  </si>
  <si>
    <t>141,1430</t>
  </si>
  <si>
    <t xml:space="preserve">56 </t>
  </si>
  <si>
    <t>260,1300</t>
  </si>
  <si>
    <t>224,6140</t>
  </si>
  <si>
    <t>198,6740</t>
  </si>
  <si>
    <t>198,2820</t>
  </si>
  <si>
    <t>196,3280</t>
  </si>
  <si>
    <t>195,0400</t>
  </si>
  <si>
    <t>192,5430</t>
  </si>
  <si>
    <t xml:space="preserve">67.5 </t>
  </si>
  <si>
    <t>191,0825</t>
  </si>
  <si>
    <t>187,9385</t>
  </si>
  <si>
    <t>184,7010</t>
  </si>
  <si>
    <t>184,5645</t>
  </si>
  <si>
    <t>179,6760</t>
  </si>
  <si>
    <t>159,6600</t>
  </si>
  <si>
    <t>136,7100</t>
  </si>
  <si>
    <t>135,2780</t>
  </si>
  <si>
    <t xml:space="preserve">Мастера 45 - 49 </t>
  </si>
  <si>
    <t>198,7573</t>
  </si>
  <si>
    <t>166,9780</t>
  </si>
  <si>
    <t>151,8863</t>
  </si>
  <si>
    <t>Балахонов Михаил</t>
  </si>
  <si>
    <t>Open (28.04.1987)</t>
  </si>
  <si>
    <t>132,20</t>
  </si>
  <si>
    <t>0,8490</t>
  </si>
  <si>
    <t>152,8200</t>
  </si>
  <si>
    <t>ОТКРЫТЫЙ КУБОК РОССИИ ПО ПАУЭРЛИФТИНГУ И ЖИМУ ЛЕЖА GPC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</si>
</sst>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000"/>
    <numFmt numFmtId="166" formatCode="0.0"/>
  </numFmts>
  <fonts count="31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i/>
      <sz val="12"/>
      <name val="Arial Cyr"/>
      <family val="2"/>
    </font>
    <font>
      <strike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24" borderId="0" xfId="54" applyFont="1" applyFill="1" applyBorder="1" applyAlignment="1">
      <alignment horizontal="center"/>
      <protection/>
    </xf>
    <xf numFmtId="0" fontId="20" fillId="24" borderId="0" xfId="54" applyFont="1" applyFill="1" applyBorder="1" applyAlignment="1">
      <alignment horizontal="left"/>
      <protection/>
    </xf>
    <xf numFmtId="2" fontId="0" fillId="24" borderId="0" xfId="54" applyNumberFormat="1" applyFont="1" applyFill="1" applyBorder="1" applyAlignment="1">
      <alignment horizontal="right"/>
      <protection/>
    </xf>
    <xf numFmtId="165" fontId="0" fillId="24" borderId="0" xfId="54" applyNumberFormat="1" applyFont="1" applyFill="1" applyBorder="1" applyAlignment="1">
      <alignment horizontal="left"/>
      <protection/>
    </xf>
    <xf numFmtId="164" fontId="21" fillId="24" borderId="0" xfId="54" applyNumberFormat="1" applyFont="1" applyFill="1" applyBorder="1" applyAlignment="1">
      <alignment/>
      <protection/>
    </xf>
    <xf numFmtId="166" fontId="0" fillId="24" borderId="0" xfId="54" applyNumberFormat="1" applyFont="1" applyFill="1" applyBorder="1" applyAlignment="1">
      <alignment horizontal="left"/>
      <protection/>
    </xf>
    <xf numFmtId="166" fontId="0" fillId="24" borderId="0" xfId="54" applyNumberFormat="1" applyFont="1" applyFill="1" applyBorder="1" applyAlignment="1">
      <alignment horizontal="center"/>
      <protection/>
    </xf>
    <xf numFmtId="166" fontId="20" fillId="24" borderId="0" xfId="54" applyNumberFormat="1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left"/>
      <protection/>
    </xf>
    <xf numFmtId="0" fontId="0" fillId="0" borderId="0" xfId="54" applyFont="1">
      <alignment/>
      <protection/>
    </xf>
    <xf numFmtId="0" fontId="0" fillId="24" borderId="10" xfId="54" applyFont="1" applyFill="1" applyBorder="1" applyAlignment="1">
      <alignment horizontal="center"/>
      <protection/>
    </xf>
    <xf numFmtId="14" fontId="20" fillId="24" borderId="10" xfId="54" applyNumberFormat="1" applyFont="1" applyFill="1" applyBorder="1" applyAlignment="1">
      <alignment horizontal="left"/>
      <protection/>
    </xf>
    <xf numFmtId="2" fontId="0" fillId="24" borderId="10" xfId="54" applyNumberFormat="1" applyFont="1" applyFill="1" applyBorder="1" applyAlignment="1">
      <alignment horizontal="right"/>
      <protection/>
    </xf>
    <xf numFmtId="165" fontId="0" fillId="24" borderId="10" xfId="54" applyNumberFormat="1" applyFont="1" applyFill="1" applyBorder="1" applyAlignment="1">
      <alignment horizontal="left"/>
      <protection/>
    </xf>
    <xf numFmtId="164" fontId="20" fillId="24" borderId="10" xfId="54" applyNumberFormat="1" applyFont="1" applyFill="1" applyBorder="1" applyAlignment="1">
      <alignment/>
      <protection/>
    </xf>
    <xf numFmtId="166" fontId="0" fillId="24" borderId="10" xfId="54" applyNumberFormat="1" applyFont="1" applyFill="1" applyBorder="1" applyAlignment="1">
      <alignment horizontal="left"/>
      <protection/>
    </xf>
    <xf numFmtId="166" fontId="0" fillId="24" borderId="10" xfId="54" applyNumberFormat="1" applyFont="1" applyFill="1" applyBorder="1" applyAlignment="1">
      <alignment horizontal="center"/>
      <protection/>
    </xf>
    <xf numFmtId="166" fontId="20" fillId="24" borderId="10" xfId="54" applyNumberFormat="1" applyFont="1" applyFill="1" applyBorder="1" applyAlignment="1">
      <alignment horizontal="center"/>
      <protection/>
    </xf>
    <xf numFmtId="0" fontId="0" fillId="24" borderId="10" xfId="54" applyFont="1" applyFill="1" applyBorder="1" applyAlignment="1">
      <alignment horizontal="left"/>
      <protection/>
    </xf>
    <xf numFmtId="0" fontId="0" fillId="0" borderId="11" xfId="54" applyFont="1" applyFill="1" applyBorder="1" applyAlignment="1">
      <alignment/>
      <protection/>
    </xf>
    <xf numFmtId="49" fontId="22" fillId="0" borderId="11" xfId="54" applyNumberFormat="1" applyFont="1" applyFill="1" applyBorder="1" applyAlignment="1">
      <alignment/>
      <protection/>
    </xf>
    <xf numFmtId="0" fontId="0" fillId="0" borderId="11" xfId="53" applyBorder="1" applyAlignment="1">
      <alignment vertical="justify"/>
      <protection/>
    </xf>
    <xf numFmtId="49" fontId="20" fillId="0" borderId="11" xfId="54" applyNumberFormat="1" applyFont="1" applyFill="1" applyBorder="1" applyAlignment="1">
      <alignment horizontal="left"/>
      <protection/>
    </xf>
    <xf numFmtId="49" fontId="0" fillId="0" borderId="11" xfId="54" applyNumberFormat="1" applyFont="1" applyFill="1" applyBorder="1" applyAlignment="1">
      <alignment horizontal="center"/>
      <protection/>
    </xf>
    <xf numFmtId="49" fontId="0" fillId="0" borderId="11" xfId="54" applyNumberFormat="1" applyFont="1" applyFill="1" applyBorder="1" applyAlignment="1">
      <alignment horizontal="left"/>
      <protection/>
    </xf>
    <xf numFmtId="49" fontId="23" fillId="0" borderId="11" xfId="54" applyNumberFormat="1" applyFont="1" applyFill="1" applyBorder="1" applyAlignment="1">
      <alignment horizontal="center"/>
      <protection/>
    </xf>
    <xf numFmtId="0" fontId="0" fillId="0" borderId="11" xfId="54" applyBorder="1">
      <alignment/>
      <protection/>
    </xf>
    <xf numFmtId="0" fontId="0" fillId="0" borderId="11" xfId="54" applyBorder="1" applyAlignment="1">
      <alignment/>
      <protection/>
    </xf>
    <xf numFmtId="0" fontId="0" fillId="0" borderId="0" xfId="54">
      <alignment/>
      <protection/>
    </xf>
    <xf numFmtId="49" fontId="24" fillId="0" borderId="0" xfId="54" applyNumberFormat="1" applyFont="1" applyFill="1" applyBorder="1" applyAlignment="1">
      <alignment horizontal="left"/>
      <protection/>
    </xf>
    <xf numFmtId="0" fontId="0" fillId="0" borderId="0" xfId="54" applyAlignment="1">
      <alignment horizontal="left"/>
      <protection/>
    </xf>
    <xf numFmtId="49" fontId="25" fillId="0" borderId="0" xfId="54" applyNumberFormat="1" applyFont="1" applyFill="1" applyBorder="1" applyAlignment="1">
      <alignment horizontal="left"/>
      <protection/>
    </xf>
    <xf numFmtId="49" fontId="26" fillId="0" borderId="0" xfId="54" applyNumberFormat="1" applyFont="1" applyFill="1" applyBorder="1" applyAlignment="1">
      <alignment horizontal="center"/>
      <protection/>
    </xf>
    <xf numFmtId="49" fontId="22" fillId="0" borderId="0" xfId="54" applyNumberFormat="1" applyFont="1" applyFill="1" applyBorder="1" applyAlignment="1">
      <alignment horizontal="left"/>
      <protection/>
    </xf>
    <xf numFmtId="49" fontId="27" fillId="0" borderId="0" xfId="54" applyNumberFormat="1" applyFont="1" applyFill="1" applyBorder="1" applyAlignment="1">
      <alignment horizontal="center"/>
      <protection/>
    </xf>
    <xf numFmtId="49" fontId="28" fillId="0" borderId="0" xfId="54" applyNumberFormat="1" applyFont="1" applyFill="1" applyBorder="1" applyAlignment="1">
      <alignment horizontal="left" indent="1"/>
      <protection/>
    </xf>
    <xf numFmtId="49" fontId="29" fillId="0" borderId="0" xfId="54" applyNumberFormat="1" applyFont="1" applyFill="1" applyBorder="1" applyAlignment="1">
      <alignment horizontal="center"/>
      <protection/>
    </xf>
    <xf numFmtId="49" fontId="30" fillId="0" borderId="12" xfId="54" applyNumberFormat="1" applyFont="1" applyFill="1" applyBorder="1" applyAlignment="1">
      <alignment horizontal="center" vertical="center"/>
      <protection/>
    </xf>
    <xf numFmtId="49" fontId="20" fillId="0" borderId="0" xfId="54" applyNumberFormat="1" applyFont="1" applyFill="1" applyBorder="1" applyAlignment="1">
      <alignment horizontal="left" indent="1"/>
      <protection/>
    </xf>
    <xf numFmtId="49" fontId="0" fillId="0" borderId="0" xfId="54" applyNumberFormat="1" applyFont="1" applyFill="1" applyBorder="1" applyAlignment="1">
      <alignment horizontal="center"/>
      <protection/>
    </xf>
    <xf numFmtId="49" fontId="20" fillId="0" borderId="0" xfId="54" applyNumberFormat="1" applyFont="1" applyFill="1" applyBorder="1" applyAlignment="1">
      <alignment horizontal="left"/>
      <protection/>
    </xf>
    <xf numFmtId="0" fontId="0" fillId="0" borderId="0" xfId="54" applyAlignment="1">
      <alignment horizontal="right"/>
      <protection/>
    </xf>
    <xf numFmtId="0" fontId="0" fillId="0" borderId="11" xfId="52" applyBorder="1" applyAlignment="1">
      <alignment vertical="justify"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11" xfId="56" applyBorder="1" applyAlignment="1">
      <alignment vertical="justify"/>
      <protection/>
    </xf>
    <xf numFmtId="0" fontId="0" fillId="0" borderId="11" xfId="54" applyFont="1" applyFill="1" applyBorder="1" applyAlignment="1">
      <alignment horizontal="center"/>
      <protection/>
    </xf>
    <xf numFmtId="0" fontId="0" fillId="0" borderId="11" xfId="55" applyBorder="1" applyAlignment="1">
      <alignment vertical="justify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wpc_bp" xfId="52"/>
    <cellStyle name="Обычный_awpc_bp_raw" xfId="53"/>
    <cellStyle name="Обычный_protocol" xfId="54"/>
    <cellStyle name="Обычный_Лист1" xfId="55"/>
    <cellStyle name="Обычный_Лист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toc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pc_pl_raw"/>
      <sheetName val="awpc_pl"/>
      <sheetName val="awpc_pl_1ply"/>
      <sheetName val="awpc_bp_raw"/>
      <sheetName val="awpc_bp"/>
      <sheetName val="awpc_bp_1ply"/>
      <sheetName val="awpc_dl_raw"/>
      <sheetName val="awpc_d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defaultGridColor="0" colorId="14" workbookViewId="0" topLeftCell="A1">
      <pane ySplit="1" topLeftCell="O2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5.00390625" style="29" customWidth="1"/>
    <col min="2" max="2" width="24.875" style="29" customWidth="1"/>
    <col min="3" max="3" width="27.375" style="42" customWidth="1"/>
    <col min="4" max="4" width="9.125" style="31" customWidth="1"/>
    <col min="5" max="5" width="10.25390625" style="29" customWidth="1"/>
    <col min="6" max="6" width="28.875" style="29" customWidth="1"/>
    <col min="7" max="16384" width="9.125" style="29" customWidth="1"/>
  </cols>
  <sheetData>
    <row r="1" spans="1:20" s="10" customFormat="1" ht="12.75" customHeight="1">
      <c r="A1" s="1"/>
      <c r="B1" s="2"/>
      <c r="C1" s="3"/>
      <c r="D1" s="4"/>
      <c r="E1" s="5" t="s">
        <v>433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8"/>
      <c r="S1" s="4"/>
      <c r="T1" s="9"/>
    </row>
    <row r="2" spans="1:20" s="10" customFormat="1" ht="12.75" customHeight="1">
      <c r="A2" s="11"/>
      <c r="B2" s="12" t="s">
        <v>0</v>
      </c>
      <c r="C2" s="13"/>
      <c r="D2" s="14"/>
      <c r="E2" s="15" t="s">
        <v>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8"/>
      <c r="S2" s="14"/>
      <c r="T2" s="19"/>
    </row>
    <row r="3" spans="1:20" s="10" customFormat="1" ht="15">
      <c r="A3" s="20"/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10" customFormat="1" ht="12.75">
      <c r="A4" s="22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5" t="s">
        <v>7</v>
      </c>
      <c r="G4" s="26" t="s">
        <v>8</v>
      </c>
      <c r="H4" s="24" t="s">
        <v>8</v>
      </c>
      <c r="I4" s="24" t="s">
        <v>9</v>
      </c>
      <c r="J4" s="26"/>
      <c r="K4" s="24" t="s">
        <v>10</v>
      </c>
      <c r="L4" s="26" t="s">
        <v>11</v>
      </c>
      <c r="M4" s="26" t="s">
        <v>11</v>
      </c>
      <c r="N4" s="26"/>
      <c r="O4" s="24" t="s">
        <v>8</v>
      </c>
      <c r="P4" s="24" t="s">
        <v>12</v>
      </c>
      <c r="Q4" s="24" t="s">
        <v>13</v>
      </c>
      <c r="R4" s="26"/>
      <c r="S4" s="23" t="s">
        <v>14</v>
      </c>
      <c r="T4" s="24" t="str">
        <f>"512,7320"</f>
        <v>512,7320</v>
      </c>
    </row>
    <row r="5" spans="1:20" s="10" customFormat="1" ht="12.75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10" customFormat="1" ht="15">
      <c r="A6" s="22"/>
      <c r="B6" s="21" t="s">
        <v>15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0" customFormat="1" ht="12.75">
      <c r="A7" s="20">
        <v>1</v>
      </c>
      <c r="B7" s="23" t="s">
        <v>16</v>
      </c>
      <c r="C7" s="24" t="s">
        <v>17</v>
      </c>
      <c r="D7" s="24" t="s">
        <v>18</v>
      </c>
      <c r="E7" s="24" t="s">
        <v>19</v>
      </c>
      <c r="F7" s="25" t="s">
        <v>20</v>
      </c>
      <c r="G7" s="24" t="s">
        <v>21</v>
      </c>
      <c r="H7" s="24" t="s">
        <v>22</v>
      </c>
      <c r="I7" s="26" t="s">
        <v>23</v>
      </c>
      <c r="J7" s="26"/>
      <c r="K7" s="24" t="s">
        <v>24</v>
      </c>
      <c r="L7" s="24" t="s">
        <v>25</v>
      </c>
      <c r="M7" s="24" t="s">
        <v>26</v>
      </c>
      <c r="N7" s="26"/>
      <c r="O7" s="24" t="s">
        <v>13</v>
      </c>
      <c r="P7" s="24" t="s">
        <v>23</v>
      </c>
      <c r="Q7" s="24" t="s">
        <v>27</v>
      </c>
      <c r="R7" s="26"/>
      <c r="S7" s="23" t="s">
        <v>28</v>
      </c>
      <c r="T7" s="24" t="str">
        <f>"529,9350"</f>
        <v>529,9350</v>
      </c>
    </row>
    <row r="8" spans="1:20" s="10" customFormat="1" ht="12.75">
      <c r="A8" s="22">
        <v>2</v>
      </c>
      <c r="B8" s="23" t="s">
        <v>29</v>
      </c>
      <c r="C8" s="24" t="s">
        <v>30</v>
      </c>
      <c r="D8" s="24" t="s">
        <v>31</v>
      </c>
      <c r="E8" s="24" t="s">
        <v>32</v>
      </c>
      <c r="F8" s="25" t="s">
        <v>33</v>
      </c>
      <c r="G8" s="24" t="s">
        <v>34</v>
      </c>
      <c r="H8" s="26" t="s">
        <v>25</v>
      </c>
      <c r="I8" s="26" t="s">
        <v>25</v>
      </c>
      <c r="J8" s="26"/>
      <c r="K8" s="24" t="s">
        <v>34</v>
      </c>
      <c r="L8" s="26" t="s">
        <v>35</v>
      </c>
      <c r="M8" s="26" t="s">
        <v>35</v>
      </c>
      <c r="N8" s="26"/>
      <c r="O8" s="24" t="s">
        <v>25</v>
      </c>
      <c r="P8" s="24" t="s">
        <v>36</v>
      </c>
      <c r="Q8" s="24" t="s">
        <v>9</v>
      </c>
      <c r="R8" s="26"/>
      <c r="S8" s="23" t="s">
        <v>37</v>
      </c>
      <c r="T8" s="24" t="str">
        <f>"315,1200"</f>
        <v>315,1200</v>
      </c>
    </row>
    <row r="9" spans="1:20" s="10" customFormat="1" ht="12.75">
      <c r="A9" s="22">
        <v>1</v>
      </c>
      <c r="B9" s="23" t="s">
        <v>38</v>
      </c>
      <c r="C9" s="24" t="s">
        <v>39</v>
      </c>
      <c r="D9" s="24" t="s">
        <v>40</v>
      </c>
      <c r="E9" s="24" t="s">
        <v>41</v>
      </c>
      <c r="F9" s="25" t="s">
        <v>20</v>
      </c>
      <c r="G9" s="26" t="s">
        <v>13</v>
      </c>
      <c r="H9" s="24" t="s">
        <v>23</v>
      </c>
      <c r="I9" s="24" t="s">
        <v>42</v>
      </c>
      <c r="J9" s="26"/>
      <c r="K9" s="24" t="s">
        <v>43</v>
      </c>
      <c r="L9" s="24" t="s">
        <v>44</v>
      </c>
      <c r="M9" s="24" t="s">
        <v>45</v>
      </c>
      <c r="N9" s="26"/>
      <c r="O9" s="26" t="s">
        <v>23</v>
      </c>
      <c r="P9" s="24" t="s">
        <v>46</v>
      </c>
      <c r="Q9" s="24" t="s">
        <v>47</v>
      </c>
      <c r="R9" s="26"/>
      <c r="S9" s="23" t="s">
        <v>48</v>
      </c>
      <c r="T9" s="24" t="str">
        <f>"547,3840"</f>
        <v>547,3840</v>
      </c>
    </row>
    <row r="10" spans="1:20" s="10" customFormat="1" ht="12.75">
      <c r="A10" s="20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0" customFormat="1" ht="15">
      <c r="A11" s="22"/>
      <c r="B11" s="21" t="s">
        <v>49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0" customFormat="1" ht="12.75">
      <c r="A12" s="22">
        <v>1</v>
      </c>
      <c r="B12" s="23" t="s">
        <v>50</v>
      </c>
      <c r="C12" s="24" t="s">
        <v>51</v>
      </c>
      <c r="D12" s="24" t="s">
        <v>52</v>
      </c>
      <c r="E12" s="24" t="s">
        <v>53</v>
      </c>
      <c r="F12" s="25" t="s">
        <v>20</v>
      </c>
      <c r="G12" s="24" t="s">
        <v>24</v>
      </c>
      <c r="H12" s="24" t="s">
        <v>25</v>
      </c>
      <c r="I12" s="24" t="s">
        <v>54</v>
      </c>
      <c r="J12" s="26"/>
      <c r="K12" s="24" t="s">
        <v>55</v>
      </c>
      <c r="L12" s="24" t="s">
        <v>56</v>
      </c>
      <c r="M12" s="24" t="s">
        <v>43</v>
      </c>
      <c r="N12" s="26"/>
      <c r="O12" s="24" t="s">
        <v>54</v>
      </c>
      <c r="P12" s="24" t="s">
        <v>36</v>
      </c>
      <c r="Q12" s="24" t="s">
        <v>57</v>
      </c>
      <c r="R12" s="26"/>
      <c r="S12" s="23" t="s">
        <v>58</v>
      </c>
      <c r="T12" s="24" t="str">
        <f>"391,0920"</f>
        <v>391,0920</v>
      </c>
    </row>
    <row r="13" spans="1:20" s="10" customFormat="1" ht="12.75">
      <c r="A13" s="22">
        <v>2</v>
      </c>
      <c r="B13" s="23" t="s">
        <v>59</v>
      </c>
      <c r="C13" s="24" t="s">
        <v>60</v>
      </c>
      <c r="D13" s="24" t="s">
        <v>61</v>
      </c>
      <c r="E13" s="24" t="s">
        <v>62</v>
      </c>
      <c r="F13" s="25" t="s">
        <v>33</v>
      </c>
      <c r="G13" s="26" t="s">
        <v>63</v>
      </c>
      <c r="H13" s="24" t="s">
        <v>10</v>
      </c>
      <c r="I13" s="26" t="s">
        <v>25</v>
      </c>
      <c r="J13" s="26"/>
      <c r="K13" s="24" t="s">
        <v>63</v>
      </c>
      <c r="L13" s="24" t="s">
        <v>10</v>
      </c>
      <c r="M13" s="26" t="s">
        <v>55</v>
      </c>
      <c r="N13" s="26"/>
      <c r="O13" s="24" t="s">
        <v>55</v>
      </c>
      <c r="P13" s="24" t="s">
        <v>9</v>
      </c>
      <c r="Q13" s="24" t="s">
        <v>13</v>
      </c>
      <c r="R13" s="26"/>
      <c r="S13" s="23" t="s">
        <v>64</v>
      </c>
      <c r="T13" s="24" t="str">
        <f>"355,4640"</f>
        <v>355,4640</v>
      </c>
    </row>
    <row r="14" spans="1:20" s="10" customFormat="1" ht="12.75">
      <c r="A14" s="22">
        <v>1</v>
      </c>
      <c r="B14" s="23" t="s">
        <v>65</v>
      </c>
      <c r="C14" s="24" t="s">
        <v>66</v>
      </c>
      <c r="D14" s="24" t="s">
        <v>67</v>
      </c>
      <c r="E14" s="24" t="s">
        <v>68</v>
      </c>
      <c r="F14" s="25" t="s">
        <v>69</v>
      </c>
      <c r="G14" s="24" t="s">
        <v>42</v>
      </c>
      <c r="H14" s="26" t="s">
        <v>70</v>
      </c>
      <c r="I14" s="26" t="s">
        <v>70</v>
      </c>
      <c r="J14" s="26"/>
      <c r="K14" s="24" t="s">
        <v>54</v>
      </c>
      <c r="L14" s="24" t="s">
        <v>71</v>
      </c>
      <c r="M14" s="24" t="s">
        <v>8</v>
      </c>
      <c r="N14" s="26"/>
      <c r="O14" s="24" t="s">
        <v>23</v>
      </c>
      <c r="P14" s="24" t="s">
        <v>27</v>
      </c>
      <c r="Q14" s="24" t="s">
        <v>72</v>
      </c>
      <c r="R14" s="26"/>
      <c r="S14" s="23" t="s">
        <v>73</v>
      </c>
      <c r="T14" s="24" t="str">
        <f>"560,3100"</f>
        <v>560,3100</v>
      </c>
    </row>
    <row r="15" spans="1:20" s="10" customFormat="1" ht="12.75">
      <c r="A15" s="2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0" customFormat="1" ht="15">
      <c r="A16" s="20"/>
      <c r="B16" s="21" t="s">
        <v>74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0" customFormat="1" ht="12.75">
      <c r="A17" s="22">
        <v>1</v>
      </c>
      <c r="B17" s="23" t="s">
        <v>75</v>
      </c>
      <c r="C17" s="24" t="s">
        <v>76</v>
      </c>
      <c r="D17" s="24" t="s">
        <v>77</v>
      </c>
      <c r="E17" s="24" t="s">
        <v>78</v>
      </c>
      <c r="F17" s="25" t="s">
        <v>20</v>
      </c>
      <c r="G17" s="24" t="s">
        <v>25</v>
      </c>
      <c r="H17" s="24" t="s">
        <v>79</v>
      </c>
      <c r="I17" s="24" t="s">
        <v>36</v>
      </c>
      <c r="J17" s="26"/>
      <c r="K17" s="24" t="s">
        <v>80</v>
      </c>
      <c r="L17" s="24" t="s">
        <v>55</v>
      </c>
      <c r="M17" s="26" t="s">
        <v>43</v>
      </c>
      <c r="N17" s="26"/>
      <c r="O17" s="26" t="s">
        <v>25</v>
      </c>
      <c r="P17" s="24" t="s">
        <v>54</v>
      </c>
      <c r="Q17" s="24" t="s">
        <v>36</v>
      </c>
      <c r="R17" s="26"/>
      <c r="S17" s="23" t="s">
        <v>58</v>
      </c>
      <c r="T17" s="24" t="str">
        <f>"373,9320"</f>
        <v>373,9320</v>
      </c>
    </row>
    <row r="18" spans="1:20" s="10" customFormat="1" ht="12.75">
      <c r="A18" s="22">
        <v>1</v>
      </c>
      <c r="B18" s="23" t="s">
        <v>81</v>
      </c>
      <c r="C18" s="24" t="s">
        <v>82</v>
      </c>
      <c r="D18" s="24" t="s">
        <v>83</v>
      </c>
      <c r="E18" s="24" t="s">
        <v>84</v>
      </c>
      <c r="F18" s="25" t="s">
        <v>20</v>
      </c>
      <c r="G18" s="24" t="s">
        <v>21</v>
      </c>
      <c r="H18" s="24" t="s">
        <v>23</v>
      </c>
      <c r="I18" s="24" t="s">
        <v>27</v>
      </c>
      <c r="J18" s="26"/>
      <c r="K18" s="24" t="s">
        <v>54</v>
      </c>
      <c r="L18" s="24" t="s">
        <v>71</v>
      </c>
      <c r="M18" s="24" t="s">
        <v>8</v>
      </c>
      <c r="N18" s="26"/>
      <c r="O18" s="24" t="s">
        <v>23</v>
      </c>
      <c r="P18" s="24" t="s">
        <v>70</v>
      </c>
      <c r="Q18" s="24" t="s">
        <v>85</v>
      </c>
      <c r="R18" s="26"/>
      <c r="S18" s="23" t="s">
        <v>86</v>
      </c>
      <c r="T18" s="24" t="str">
        <f>"549,0280"</f>
        <v>549,0280</v>
      </c>
    </row>
    <row r="19" spans="1:20" s="10" customFormat="1" ht="12.75">
      <c r="A19" s="22">
        <v>1</v>
      </c>
      <c r="B19" s="23" t="s">
        <v>87</v>
      </c>
      <c r="C19" s="24" t="s">
        <v>88</v>
      </c>
      <c r="D19" s="24" t="s">
        <v>89</v>
      </c>
      <c r="E19" s="24" t="s">
        <v>90</v>
      </c>
      <c r="F19" s="25" t="s">
        <v>69</v>
      </c>
      <c r="G19" s="24" t="s">
        <v>91</v>
      </c>
      <c r="H19" s="24" t="s">
        <v>92</v>
      </c>
      <c r="I19" s="26" t="s">
        <v>93</v>
      </c>
      <c r="J19" s="26"/>
      <c r="K19" s="24" t="s">
        <v>13</v>
      </c>
      <c r="L19" s="24" t="s">
        <v>23</v>
      </c>
      <c r="M19" s="26" t="s">
        <v>42</v>
      </c>
      <c r="N19" s="26"/>
      <c r="O19" s="24" t="s">
        <v>94</v>
      </c>
      <c r="P19" s="26" t="s">
        <v>91</v>
      </c>
      <c r="Q19" s="24" t="s">
        <v>91</v>
      </c>
      <c r="R19" s="26"/>
      <c r="S19" s="23" t="s">
        <v>95</v>
      </c>
      <c r="T19" s="24" t="str">
        <f>"709,7860"</f>
        <v>709,7860</v>
      </c>
    </row>
    <row r="20" spans="1:20" s="10" customFormat="1" ht="12.75">
      <c r="A20" s="20">
        <v>2</v>
      </c>
      <c r="B20" s="23" t="s">
        <v>96</v>
      </c>
      <c r="C20" s="24" t="s">
        <v>97</v>
      </c>
      <c r="D20" s="24" t="s">
        <v>98</v>
      </c>
      <c r="E20" s="24" t="s">
        <v>99</v>
      </c>
      <c r="F20" s="25" t="s">
        <v>33</v>
      </c>
      <c r="G20" s="24" t="s">
        <v>100</v>
      </c>
      <c r="H20" s="26" t="s">
        <v>101</v>
      </c>
      <c r="I20" s="24" t="s">
        <v>102</v>
      </c>
      <c r="J20" s="26"/>
      <c r="K20" s="24" t="s">
        <v>54</v>
      </c>
      <c r="L20" s="26" t="s">
        <v>103</v>
      </c>
      <c r="M20" s="24" t="s">
        <v>71</v>
      </c>
      <c r="N20" s="26"/>
      <c r="O20" s="24" t="s">
        <v>70</v>
      </c>
      <c r="P20" s="24" t="s">
        <v>85</v>
      </c>
      <c r="Q20" s="26" t="s">
        <v>101</v>
      </c>
      <c r="R20" s="26"/>
      <c r="S20" s="23" t="s">
        <v>104</v>
      </c>
      <c r="T20" s="24" t="str">
        <f>"585,1110"</f>
        <v>585,1110</v>
      </c>
    </row>
    <row r="21" spans="1:20" s="10" customFormat="1" ht="12.75">
      <c r="A21" s="22">
        <v>1</v>
      </c>
      <c r="B21" s="23" t="s">
        <v>96</v>
      </c>
      <c r="C21" s="24" t="s">
        <v>105</v>
      </c>
      <c r="D21" s="24" t="s">
        <v>98</v>
      </c>
      <c r="E21" s="24" t="s">
        <v>99</v>
      </c>
      <c r="F21" s="25" t="s">
        <v>33</v>
      </c>
      <c r="G21" s="24" t="s">
        <v>100</v>
      </c>
      <c r="H21" s="26" t="s">
        <v>101</v>
      </c>
      <c r="I21" s="24" t="s">
        <v>102</v>
      </c>
      <c r="J21" s="26"/>
      <c r="K21" s="24" t="s">
        <v>54</v>
      </c>
      <c r="L21" s="26" t="s">
        <v>103</v>
      </c>
      <c r="M21" s="24" t="s">
        <v>71</v>
      </c>
      <c r="N21" s="26"/>
      <c r="O21" s="24" t="s">
        <v>70</v>
      </c>
      <c r="P21" s="24" t="s">
        <v>85</v>
      </c>
      <c r="Q21" s="26" t="s">
        <v>101</v>
      </c>
      <c r="R21" s="26"/>
      <c r="S21" s="23" t="s">
        <v>104</v>
      </c>
      <c r="T21" s="24" t="str">
        <f>"585,1110"</f>
        <v>585,1110</v>
      </c>
    </row>
    <row r="22" spans="1:20" s="10" customFormat="1" ht="12.75">
      <c r="A22" s="2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10" customFormat="1" ht="15">
      <c r="A23" s="20"/>
      <c r="B23" s="21" t="s">
        <v>106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0" customFormat="1" ht="12.75">
      <c r="A24" s="22">
        <v>1</v>
      </c>
      <c r="B24" s="23" t="s">
        <v>107</v>
      </c>
      <c r="C24" s="24" t="s">
        <v>108</v>
      </c>
      <c r="D24" s="24" t="s">
        <v>109</v>
      </c>
      <c r="E24" s="24" t="s">
        <v>110</v>
      </c>
      <c r="F24" s="25" t="s">
        <v>111</v>
      </c>
      <c r="G24" s="24" t="s">
        <v>27</v>
      </c>
      <c r="H24" s="24" t="s">
        <v>72</v>
      </c>
      <c r="I24" s="24" t="s">
        <v>112</v>
      </c>
      <c r="J24" s="26"/>
      <c r="K24" s="24" t="s">
        <v>25</v>
      </c>
      <c r="L24" s="24" t="s">
        <v>54</v>
      </c>
      <c r="M24" s="26" t="s">
        <v>103</v>
      </c>
      <c r="N24" s="26"/>
      <c r="O24" s="24" t="s">
        <v>100</v>
      </c>
      <c r="P24" s="24" t="s">
        <v>102</v>
      </c>
      <c r="Q24" s="24" t="s">
        <v>113</v>
      </c>
      <c r="R24" s="26"/>
      <c r="S24" s="23" t="s">
        <v>114</v>
      </c>
      <c r="T24" s="24" t="str">
        <f>"539,0225"</f>
        <v>539,0225</v>
      </c>
    </row>
    <row r="25" spans="1:20" s="10" customFormat="1" ht="12.75">
      <c r="A25" s="20">
        <v>1</v>
      </c>
      <c r="B25" s="23" t="s">
        <v>115</v>
      </c>
      <c r="C25" s="24" t="s">
        <v>116</v>
      </c>
      <c r="D25" s="24" t="s">
        <v>117</v>
      </c>
      <c r="E25" s="24" t="s">
        <v>118</v>
      </c>
      <c r="F25" s="25" t="s">
        <v>119</v>
      </c>
      <c r="G25" s="24" t="s">
        <v>42</v>
      </c>
      <c r="H25" s="24" t="s">
        <v>120</v>
      </c>
      <c r="I25" s="24" t="s">
        <v>112</v>
      </c>
      <c r="J25" s="26"/>
      <c r="K25" s="24" t="s">
        <v>9</v>
      </c>
      <c r="L25" s="26" t="s">
        <v>21</v>
      </c>
      <c r="M25" s="24" t="s">
        <v>121</v>
      </c>
      <c r="N25" s="26"/>
      <c r="O25" s="26" t="s">
        <v>102</v>
      </c>
      <c r="P25" s="24" t="s">
        <v>102</v>
      </c>
      <c r="Q25" s="24" t="s">
        <v>91</v>
      </c>
      <c r="R25" s="26"/>
      <c r="S25" s="23" t="s">
        <v>122</v>
      </c>
      <c r="T25" s="24" t="str">
        <f>"609,2700"</f>
        <v>609,2700</v>
      </c>
    </row>
    <row r="26" spans="1:20" ht="12.75">
      <c r="A26" s="28">
        <v>2</v>
      </c>
      <c r="B26" s="23" t="s">
        <v>123</v>
      </c>
      <c r="C26" s="24" t="s">
        <v>124</v>
      </c>
      <c r="D26" s="24" t="s">
        <v>125</v>
      </c>
      <c r="E26" s="24" t="s">
        <v>126</v>
      </c>
      <c r="F26" s="25" t="s">
        <v>127</v>
      </c>
      <c r="G26" s="24" t="s">
        <v>70</v>
      </c>
      <c r="H26" s="26" t="s">
        <v>101</v>
      </c>
      <c r="I26" s="26" t="s">
        <v>101</v>
      </c>
      <c r="J26" s="26"/>
      <c r="K26" s="24" t="s">
        <v>9</v>
      </c>
      <c r="L26" s="24" t="s">
        <v>21</v>
      </c>
      <c r="M26" s="24" t="s">
        <v>13</v>
      </c>
      <c r="N26" s="26"/>
      <c r="O26" s="24" t="s">
        <v>72</v>
      </c>
      <c r="P26" s="24" t="s">
        <v>101</v>
      </c>
      <c r="Q26" s="26" t="s">
        <v>94</v>
      </c>
      <c r="R26" s="26"/>
      <c r="S26" s="23" t="s">
        <v>128</v>
      </c>
      <c r="T26" s="24" t="str">
        <f>"546,8400"</f>
        <v>546,8400</v>
      </c>
    </row>
    <row r="27" spans="1:20" ht="12.75">
      <c r="A27" s="28">
        <v>1</v>
      </c>
      <c r="B27" s="23" t="s">
        <v>129</v>
      </c>
      <c r="C27" s="24" t="s">
        <v>130</v>
      </c>
      <c r="D27" s="24" t="s">
        <v>131</v>
      </c>
      <c r="E27" s="24" t="s">
        <v>132</v>
      </c>
      <c r="F27" s="25" t="s">
        <v>133</v>
      </c>
      <c r="G27" s="24" t="s">
        <v>8</v>
      </c>
      <c r="H27" s="26"/>
      <c r="I27" s="26"/>
      <c r="J27" s="26"/>
      <c r="K27" s="24" t="s">
        <v>21</v>
      </c>
      <c r="L27" s="24" t="s">
        <v>13</v>
      </c>
      <c r="M27" s="24" t="s">
        <v>23</v>
      </c>
      <c r="N27" s="26"/>
      <c r="O27" s="26" t="s">
        <v>134</v>
      </c>
      <c r="P27" s="24" t="s">
        <v>134</v>
      </c>
      <c r="Q27" s="24" t="s">
        <v>135</v>
      </c>
      <c r="R27" s="26"/>
      <c r="S27" s="23" t="s">
        <v>136</v>
      </c>
      <c r="T27" s="24" t="str">
        <f>"673,5632"</f>
        <v>673,5632</v>
      </c>
    </row>
    <row r="28" spans="1:20" ht="12.75">
      <c r="A28" s="2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">
      <c r="A29" s="28"/>
      <c r="B29" s="21" t="s">
        <v>137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2.75">
      <c r="A30" s="28">
        <v>1</v>
      </c>
      <c r="B30" s="23" t="s">
        <v>138</v>
      </c>
      <c r="C30" s="24" t="s">
        <v>139</v>
      </c>
      <c r="D30" s="24" t="s">
        <v>140</v>
      </c>
      <c r="E30" s="24" t="s">
        <v>141</v>
      </c>
      <c r="F30" s="25" t="s">
        <v>33</v>
      </c>
      <c r="G30" s="24" t="s">
        <v>142</v>
      </c>
      <c r="H30" s="24" t="s">
        <v>91</v>
      </c>
      <c r="I30" s="24" t="s">
        <v>143</v>
      </c>
      <c r="J30" s="26"/>
      <c r="K30" s="24" t="s">
        <v>121</v>
      </c>
      <c r="L30" s="24" t="s">
        <v>13</v>
      </c>
      <c r="M30" s="24" t="s">
        <v>144</v>
      </c>
      <c r="N30" s="26"/>
      <c r="O30" s="24" t="s">
        <v>142</v>
      </c>
      <c r="P30" s="24" t="s">
        <v>145</v>
      </c>
      <c r="Q30" s="26" t="s">
        <v>146</v>
      </c>
      <c r="R30" s="26"/>
      <c r="S30" s="23" t="s">
        <v>147</v>
      </c>
      <c r="T30" s="24" t="str">
        <f>"651,7800"</f>
        <v>651,7800</v>
      </c>
    </row>
    <row r="33" spans="3:4" ht="15">
      <c r="C33" s="30" t="s">
        <v>148</v>
      </c>
      <c r="D33" s="31" t="s">
        <v>149</v>
      </c>
    </row>
    <row r="34" spans="3:4" ht="15">
      <c r="C34" s="30" t="s">
        <v>150</v>
      </c>
      <c r="D34" s="31" t="s">
        <v>151</v>
      </c>
    </row>
    <row r="35" spans="3:4" ht="15">
      <c r="C35" s="30" t="s">
        <v>152</v>
      </c>
      <c r="D35" s="31" t="s">
        <v>149</v>
      </c>
    </row>
    <row r="36" spans="3:4" ht="15">
      <c r="C36" s="30" t="s">
        <v>153</v>
      </c>
      <c r="D36" s="31" t="s">
        <v>154</v>
      </c>
    </row>
    <row r="37" spans="3:4" ht="15">
      <c r="C37" s="30" t="s">
        <v>153</v>
      </c>
      <c r="D37" s="31" t="s">
        <v>155</v>
      </c>
    </row>
    <row r="38" ht="15">
      <c r="C38" s="30"/>
    </row>
    <row r="39" spans="2:4" ht="18">
      <c r="B39" s="32" t="s">
        <v>156</v>
      </c>
      <c r="C39" s="33"/>
      <c r="D39" s="29"/>
    </row>
    <row r="40" spans="2:4" ht="15">
      <c r="B40" s="34" t="s">
        <v>157</v>
      </c>
      <c r="C40" s="35"/>
      <c r="D40" s="29"/>
    </row>
    <row r="41" spans="2:4" ht="14.25">
      <c r="B41" s="36" t="s">
        <v>158</v>
      </c>
      <c r="C41" s="37"/>
      <c r="D41" s="29"/>
    </row>
    <row r="42" spans="2:6" ht="15">
      <c r="B42" s="38" t="s">
        <v>159</v>
      </c>
      <c r="C42" s="38" t="s">
        <v>160</v>
      </c>
      <c r="D42" s="38" t="s">
        <v>161</v>
      </c>
      <c r="E42" s="38" t="s">
        <v>162</v>
      </c>
      <c r="F42" s="38" t="s">
        <v>163</v>
      </c>
    </row>
    <row r="43" spans="2:6" ht="12.75">
      <c r="B43" s="39" t="s">
        <v>107</v>
      </c>
      <c r="C43" s="40" t="s">
        <v>164</v>
      </c>
      <c r="D43" s="40" t="s">
        <v>165</v>
      </c>
      <c r="E43" s="40" t="s">
        <v>166</v>
      </c>
      <c r="F43" s="41" t="s">
        <v>167</v>
      </c>
    </row>
    <row r="44" spans="2:6" ht="12.75">
      <c r="B44" s="39" t="s">
        <v>16</v>
      </c>
      <c r="C44" s="40" t="s">
        <v>168</v>
      </c>
      <c r="D44" s="40" t="s">
        <v>169</v>
      </c>
      <c r="E44" s="40" t="s">
        <v>170</v>
      </c>
      <c r="F44" s="41" t="s">
        <v>171</v>
      </c>
    </row>
    <row r="45" spans="2:6" ht="12.75">
      <c r="B45" s="39" t="s">
        <v>3</v>
      </c>
      <c r="C45" s="40" t="s">
        <v>164</v>
      </c>
      <c r="D45" s="40" t="s">
        <v>172</v>
      </c>
      <c r="E45" s="40" t="s">
        <v>173</v>
      </c>
      <c r="F45" s="41" t="s">
        <v>174</v>
      </c>
    </row>
    <row r="46" spans="2:6" ht="12.75">
      <c r="B46" s="39" t="s">
        <v>50</v>
      </c>
      <c r="C46" s="40" t="s">
        <v>168</v>
      </c>
      <c r="D46" s="40" t="s">
        <v>175</v>
      </c>
      <c r="E46" s="40" t="s">
        <v>176</v>
      </c>
      <c r="F46" s="41" t="s">
        <v>177</v>
      </c>
    </row>
    <row r="47" spans="2:6" ht="12.75">
      <c r="B47" s="39" t="s">
        <v>75</v>
      </c>
      <c r="C47" s="40" t="s">
        <v>168</v>
      </c>
      <c r="D47" s="40" t="s">
        <v>178</v>
      </c>
      <c r="E47" s="40" t="s">
        <v>176</v>
      </c>
      <c r="F47" s="41" t="s">
        <v>179</v>
      </c>
    </row>
    <row r="48" spans="2:6" ht="12.75">
      <c r="B48" s="39" t="s">
        <v>59</v>
      </c>
      <c r="C48" s="40" t="s">
        <v>168</v>
      </c>
      <c r="D48" s="40" t="s">
        <v>175</v>
      </c>
      <c r="E48" s="40" t="s">
        <v>180</v>
      </c>
      <c r="F48" s="41" t="s">
        <v>181</v>
      </c>
    </row>
    <row r="49" spans="2:6" ht="12.75">
      <c r="B49" s="39" t="s">
        <v>29</v>
      </c>
      <c r="C49" s="40" t="s">
        <v>168</v>
      </c>
      <c r="D49" s="40" t="s">
        <v>169</v>
      </c>
      <c r="E49" s="40" t="s">
        <v>92</v>
      </c>
      <c r="F49" s="41" t="s">
        <v>182</v>
      </c>
    </row>
    <row r="50" spans="3:4" ht="12.75">
      <c r="C50" s="29"/>
      <c r="D50" s="29"/>
    </row>
    <row r="51" spans="2:4" ht="14.25">
      <c r="B51" s="36" t="s">
        <v>183</v>
      </c>
      <c r="C51" s="37"/>
      <c r="D51" s="29"/>
    </row>
    <row r="52" spans="2:6" ht="15">
      <c r="B52" s="38" t="s">
        <v>159</v>
      </c>
      <c r="C52" s="38" t="s">
        <v>160</v>
      </c>
      <c r="D52" s="38" t="s">
        <v>161</v>
      </c>
      <c r="E52" s="38" t="s">
        <v>162</v>
      </c>
      <c r="F52" s="38" t="s">
        <v>163</v>
      </c>
    </row>
    <row r="53" spans="2:6" ht="12.75">
      <c r="B53" s="39" t="s">
        <v>81</v>
      </c>
      <c r="C53" s="40" t="s">
        <v>184</v>
      </c>
      <c r="D53" s="40" t="s">
        <v>178</v>
      </c>
      <c r="E53" s="40" t="s">
        <v>185</v>
      </c>
      <c r="F53" s="41" t="s">
        <v>186</v>
      </c>
    </row>
    <row r="54" spans="2:6" ht="12.75">
      <c r="B54" s="39" t="s">
        <v>38</v>
      </c>
      <c r="C54" s="40" t="s">
        <v>184</v>
      </c>
      <c r="D54" s="40" t="s">
        <v>169</v>
      </c>
      <c r="E54" s="40" t="s">
        <v>187</v>
      </c>
      <c r="F54" s="41" t="s">
        <v>188</v>
      </c>
    </row>
    <row r="55" spans="3:4" ht="12.75">
      <c r="C55" s="29"/>
      <c r="D55" s="29"/>
    </row>
    <row r="56" spans="2:4" ht="14.25">
      <c r="B56" s="36" t="s">
        <v>189</v>
      </c>
      <c r="C56" s="37"/>
      <c r="D56" s="29"/>
    </row>
    <row r="57" spans="2:6" ht="15">
      <c r="B57" s="38" t="s">
        <v>159</v>
      </c>
      <c r="C57" s="38" t="s">
        <v>160</v>
      </c>
      <c r="D57" s="38" t="s">
        <v>161</v>
      </c>
      <c r="E57" s="38" t="s">
        <v>162</v>
      </c>
      <c r="F57" s="38" t="s">
        <v>163</v>
      </c>
    </row>
    <row r="58" spans="2:6" ht="12.75">
      <c r="B58" s="39" t="s">
        <v>87</v>
      </c>
      <c r="C58" s="40" t="s">
        <v>190</v>
      </c>
      <c r="D58" s="40" t="s">
        <v>178</v>
      </c>
      <c r="E58" s="40" t="s">
        <v>191</v>
      </c>
      <c r="F58" s="41" t="s">
        <v>192</v>
      </c>
    </row>
    <row r="59" spans="2:6" ht="12.75">
      <c r="B59" s="39" t="s">
        <v>138</v>
      </c>
      <c r="C59" s="40" t="s">
        <v>190</v>
      </c>
      <c r="D59" s="40" t="s">
        <v>193</v>
      </c>
      <c r="E59" s="40" t="s">
        <v>194</v>
      </c>
      <c r="F59" s="41" t="s">
        <v>195</v>
      </c>
    </row>
    <row r="60" spans="2:6" ht="12.75">
      <c r="B60" s="39" t="s">
        <v>115</v>
      </c>
      <c r="C60" s="40" t="s">
        <v>190</v>
      </c>
      <c r="D60" s="40" t="s">
        <v>165</v>
      </c>
      <c r="E60" s="40" t="s">
        <v>196</v>
      </c>
      <c r="F60" s="41" t="s">
        <v>197</v>
      </c>
    </row>
    <row r="61" spans="2:6" ht="12.75">
      <c r="B61" s="39" t="s">
        <v>96</v>
      </c>
      <c r="C61" s="40" t="s">
        <v>190</v>
      </c>
      <c r="D61" s="40" t="s">
        <v>178</v>
      </c>
      <c r="E61" s="40" t="s">
        <v>198</v>
      </c>
      <c r="F61" s="41" t="s">
        <v>199</v>
      </c>
    </row>
    <row r="62" spans="2:6" ht="12.75">
      <c r="B62" s="39" t="s">
        <v>65</v>
      </c>
      <c r="C62" s="40" t="s">
        <v>190</v>
      </c>
      <c r="D62" s="40" t="s">
        <v>175</v>
      </c>
      <c r="E62" s="40" t="s">
        <v>200</v>
      </c>
      <c r="F62" s="41" t="s">
        <v>201</v>
      </c>
    </row>
    <row r="63" spans="2:6" ht="12.75">
      <c r="B63" s="39" t="s">
        <v>123</v>
      </c>
      <c r="C63" s="40" t="s">
        <v>190</v>
      </c>
      <c r="D63" s="40" t="s">
        <v>165</v>
      </c>
      <c r="E63" s="40" t="s">
        <v>202</v>
      </c>
      <c r="F63" s="41" t="s">
        <v>203</v>
      </c>
    </row>
    <row r="64" spans="3:4" ht="12.75">
      <c r="C64" s="29"/>
      <c r="D64" s="29"/>
    </row>
    <row r="65" spans="2:4" ht="14.25">
      <c r="B65" s="36" t="s">
        <v>204</v>
      </c>
      <c r="C65" s="37"/>
      <c r="D65" s="29"/>
    </row>
    <row r="66" spans="2:6" ht="15">
      <c r="B66" s="38" t="s">
        <v>159</v>
      </c>
      <c r="C66" s="38" t="s">
        <v>160</v>
      </c>
      <c r="D66" s="38" t="s">
        <v>161</v>
      </c>
      <c r="E66" s="38" t="s">
        <v>162</v>
      </c>
      <c r="F66" s="38" t="s">
        <v>163</v>
      </c>
    </row>
    <row r="67" spans="2:6" ht="12.75">
      <c r="B67" s="39" t="s">
        <v>129</v>
      </c>
      <c r="C67" s="40" t="s">
        <v>205</v>
      </c>
      <c r="D67" s="40" t="s">
        <v>165</v>
      </c>
      <c r="E67" s="40" t="s">
        <v>206</v>
      </c>
      <c r="F67" s="41" t="s">
        <v>207</v>
      </c>
    </row>
    <row r="68" spans="2:6" ht="12.75">
      <c r="B68" s="39" t="s">
        <v>96</v>
      </c>
      <c r="C68" s="40" t="s">
        <v>208</v>
      </c>
      <c r="D68" s="40" t="s">
        <v>178</v>
      </c>
      <c r="E68" s="40" t="s">
        <v>198</v>
      </c>
      <c r="F68" s="41" t="s">
        <v>199</v>
      </c>
    </row>
  </sheetData>
  <printOptions/>
  <pageMargins left="0.19027777777777777" right="0.4701388888888889" top="0.45" bottom="0.49027777777777776" header="0.5118055555555555" footer="0.5118055555555555"/>
  <pageSetup fitToHeight="10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defaultGridColor="0" colorId="14" workbookViewId="0" topLeftCell="A1">
      <pane ySplit="1" topLeftCell="O2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4.00390625" style="29" customWidth="1"/>
    <col min="2" max="2" width="25.75390625" style="29" customWidth="1"/>
    <col min="3" max="3" width="20.125" style="42" customWidth="1"/>
    <col min="4" max="4" width="9.125" style="31" customWidth="1"/>
    <col min="5" max="5" width="8.625" style="29" customWidth="1"/>
    <col min="6" max="6" width="38.00390625" style="29" customWidth="1"/>
    <col min="7" max="16384" width="9.125" style="29" customWidth="1"/>
  </cols>
  <sheetData>
    <row r="1" spans="1:20" s="10" customFormat="1" ht="12.75" customHeight="1">
      <c r="A1" s="1"/>
      <c r="B1" s="2"/>
      <c r="C1" s="3"/>
      <c r="D1" s="4"/>
      <c r="E1" s="5" t="s">
        <v>433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8"/>
      <c r="S1" s="4"/>
      <c r="T1" s="9"/>
    </row>
    <row r="2" spans="1:20" s="10" customFormat="1" ht="12.75" customHeight="1">
      <c r="A2" s="11"/>
      <c r="B2" s="12" t="s">
        <v>0</v>
      </c>
      <c r="C2" s="13"/>
      <c r="D2" s="14"/>
      <c r="E2" s="15" t="s">
        <v>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8"/>
      <c r="S2" s="14"/>
      <c r="T2" s="19"/>
    </row>
    <row r="3" spans="1:20" s="10" customFormat="1" ht="13.5" customHeight="1">
      <c r="A3" s="20"/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44" customFormat="1" ht="13.5" customHeight="1">
      <c r="A4" s="43">
        <v>1</v>
      </c>
      <c r="B4" s="23" t="s">
        <v>209</v>
      </c>
      <c r="C4" s="24" t="s">
        <v>210</v>
      </c>
      <c r="D4" s="24" t="s">
        <v>211</v>
      </c>
      <c r="E4" s="24" t="s">
        <v>212</v>
      </c>
      <c r="F4" s="25" t="s">
        <v>213</v>
      </c>
      <c r="G4" s="24" t="s">
        <v>42</v>
      </c>
      <c r="H4" s="24" t="s">
        <v>100</v>
      </c>
      <c r="I4" s="26" t="s">
        <v>101</v>
      </c>
      <c r="J4" s="26"/>
      <c r="K4" s="24" t="s">
        <v>71</v>
      </c>
      <c r="L4" s="24" t="s">
        <v>8</v>
      </c>
      <c r="M4" s="26" t="s">
        <v>9</v>
      </c>
      <c r="N4" s="26"/>
      <c r="O4" s="24" t="s">
        <v>72</v>
      </c>
      <c r="P4" s="24" t="s">
        <v>101</v>
      </c>
      <c r="Q4" s="26" t="s">
        <v>102</v>
      </c>
      <c r="R4" s="26"/>
      <c r="S4" s="23" t="s">
        <v>214</v>
      </c>
      <c r="T4" s="24" t="str">
        <f>"728,3760"</f>
        <v>728,3760</v>
      </c>
    </row>
    <row r="5" spans="1:20" s="10" customFormat="1" ht="13.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10" customFormat="1" ht="13.5" customHeight="1">
      <c r="A6" s="43"/>
      <c r="B6" s="21" t="s">
        <v>74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0" customFormat="1" ht="13.5" customHeight="1">
      <c r="A7" s="20">
        <v>1</v>
      </c>
      <c r="B7" s="23" t="s">
        <v>215</v>
      </c>
      <c r="C7" s="24" t="s">
        <v>216</v>
      </c>
      <c r="D7" s="24" t="s">
        <v>217</v>
      </c>
      <c r="E7" s="24" t="s">
        <v>218</v>
      </c>
      <c r="F7" s="25" t="s">
        <v>111</v>
      </c>
      <c r="G7" s="24" t="s">
        <v>219</v>
      </c>
      <c r="H7" s="26" t="s">
        <v>220</v>
      </c>
      <c r="I7" s="24" t="s">
        <v>220</v>
      </c>
      <c r="J7" s="26"/>
      <c r="K7" s="26" t="s">
        <v>100</v>
      </c>
      <c r="L7" s="24" t="s">
        <v>100</v>
      </c>
      <c r="M7" s="24" t="s">
        <v>221</v>
      </c>
      <c r="N7" s="26"/>
      <c r="O7" s="24" t="s">
        <v>222</v>
      </c>
      <c r="P7" s="26" t="s">
        <v>223</v>
      </c>
      <c r="Q7" s="24" t="s">
        <v>223</v>
      </c>
      <c r="R7" s="26"/>
      <c r="S7" s="23" t="s">
        <v>224</v>
      </c>
      <c r="T7" s="24" t="str">
        <f>"915,0000"</f>
        <v>915,0000</v>
      </c>
    </row>
    <row r="8" spans="1:20" s="10" customFormat="1" ht="13.5" customHeight="1">
      <c r="A8" s="43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10" customFormat="1" ht="13.5" customHeight="1">
      <c r="A9" s="43"/>
      <c r="B9" s="21" t="s">
        <v>106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0" customFormat="1" ht="13.5" customHeight="1">
      <c r="A10" s="20">
        <v>1</v>
      </c>
      <c r="B10" s="23" t="s">
        <v>225</v>
      </c>
      <c r="C10" s="24" t="s">
        <v>226</v>
      </c>
      <c r="D10" s="24" t="s">
        <v>227</v>
      </c>
      <c r="E10" s="24" t="s">
        <v>228</v>
      </c>
      <c r="F10" s="25" t="s">
        <v>69</v>
      </c>
      <c r="G10" s="24" t="s">
        <v>135</v>
      </c>
      <c r="H10" s="24" t="s">
        <v>222</v>
      </c>
      <c r="I10" s="24" t="s">
        <v>229</v>
      </c>
      <c r="J10" s="26"/>
      <c r="K10" s="24" t="s">
        <v>72</v>
      </c>
      <c r="L10" s="24" t="s">
        <v>112</v>
      </c>
      <c r="M10" s="26" t="s">
        <v>230</v>
      </c>
      <c r="N10" s="26"/>
      <c r="O10" s="24" t="s">
        <v>143</v>
      </c>
      <c r="P10" s="24" t="s">
        <v>93</v>
      </c>
      <c r="Q10" s="26" t="s">
        <v>222</v>
      </c>
      <c r="R10" s="26"/>
      <c r="S10" s="23" t="s">
        <v>231</v>
      </c>
      <c r="T10" s="24" t="str">
        <f>"778,7500"</f>
        <v>778,7500</v>
      </c>
    </row>
    <row r="11" spans="1:20" s="10" customFormat="1" ht="13.5" customHeight="1">
      <c r="A11" s="43">
        <v>2</v>
      </c>
      <c r="B11" s="23" t="s">
        <v>232</v>
      </c>
      <c r="C11" s="24" t="s">
        <v>233</v>
      </c>
      <c r="D11" s="24" t="s">
        <v>234</v>
      </c>
      <c r="E11" s="24" t="s">
        <v>235</v>
      </c>
      <c r="F11" s="25" t="s">
        <v>236</v>
      </c>
      <c r="G11" s="24" t="s">
        <v>237</v>
      </c>
      <c r="H11" s="24" t="s">
        <v>222</v>
      </c>
      <c r="I11" s="24" t="s">
        <v>229</v>
      </c>
      <c r="J11" s="26"/>
      <c r="K11" s="24" t="s">
        <v>72</v>
      </c>
      <c r="L11" s="24" t="s">
        <v>100</v>
      </c>
      <c r="M11" s="24" t="s">
        <v>101</v>
      </c>
      <c r="N11" s="26"/>
      <c r="O11" s="24" t="s">
        <v>91</v>
      </c>
      <c r="P11" s="24" t="s">
        <v>134</v>
      </c>
      <c r="Q11" s="24" t="s">
        <v>92</v>
      </c>
      <c r="R11" s="26"/>
      <c r="S11" s="23" t="s">
        <v>238</v>
      </c>
      <c r="T11" s="24" t="str">
        <f>"771,7600"</f>
        <v>771,7600</v>
      </c>
    </row>
    <row r="12" spans="1:20" s="10" customFormat="1" ht="13.5" customHeight="1">
      <c r="A12" s="43">
        <v>3</v>
      </c>
      <c r="B12" s="23" t="s">
        <v>239</v>
      </c>
      <c r="C12" s="24" t="s">
        <v>240</v>
      </c>
      <c r="D12" s="24" t="s">
        <v>241</v>
      </c>
      <c r="E12" s="24" t="s">
        <v>242</v>
      </c>
      <c r="F12" s="25" t="s">
        <v>133</v>
      </c>
      <c r="G12" s="24" t="s">
        <v>237</v>
      </c>
      <c r="H12" s="26" t="s">
        <v>222</v>
      </c>
      <c r="I12" s="24" t="s">
        <v>222</v>
      </c>
      <c r="J12" s="26"/>
      <c r="K12" s="24" t="s">
        <v>70</v>
      </c>
      <c r="L12" s="26" t="s">
        <v>72</v>
      </c>
      <c r="M12" s="26" t="s">
        <v>243</v>
      </c>
      <c r="N12" s="26"/>
      <c r="O12" s="24" t="s">
        <v>134</v>
      </c>
      <c r="P12" s="24" t="s">
        <v>244</v>
      </c>
      <c r="Q12" s="24" t="s">
        <v>93</v>
      </c>
      <c r="R12" s="26"/>
      <c r="S12" s="23" t="s">
        <v>245</v>
      </c>
      <c r="T12" s="24" t="str">
        <f>"743,8500"</f>
        <v>743,8500</v>
      </c>
    </row>
    <row r="14" spans="3:4" ht="15">
      <c r="C14" s="30" t="s">
        <v>148</v>
      </c>
      <c r="D14" s="31" t="s">
        <v>149</v>
      </c>
    </row>
    <row r="15" spans="3:4" ht="15">
      <c r="C15" s="30" t="s">
        <v>150</v>
      </c>
      <c r="D15" s="31" t="s">
        <v>151</v>
      </c>
    </row>
    <row r="16" spans="3:4" ht="15">
      <c r="C16" s="30" t="s">
        <v>152</v>
      </c>
      <c r="D16" s="31" t="s">
        <v>149</v>
      </c>
    </row>
    <row r="17" spans="3:4" ht="15">
      <c r="C17" s="30" t="s">
        <v>153</v>
      </c>
      <c r="D17" s="31" t="s">
        <v>154</v>
      </c>
    </row>
    <row r="18" spans="3:4" ht="15">
      <c r="C18" s="30" t="s">
        <v>153</v>
      </c>
      <c r="D18" s="31" t="s">
        <v>155</v>
      </c>
    </row>
    <row r="19" ht="15">
      <c r="C19" s="30"/>
    </row>
    <row r="22" spans="2:4" ht="18">
      <c r="B22" s="32" t="s">
        <v>156</v>
      </c>
      <c r="C22" s="33"/>
      <c r="D22" s="29"/>
    </row>
    <row r="23" spans="2:4" ht="15">
      <c r="B23" s="34" t="s">
        <v>157</v>
      </c>
      <c r="C23" s="35"/>
      <c r="D23" s="29"/>
    </row>
    <row r="24" spans="2:4" ht="14.25">
      <c r="B24" s="36" t="s">
        <v>189</v>
      </c>
      <c r="C24" s="37"/>
      <c r="D24" s="29"/>
    </row>
    <row r="25" spans="2:6" ht="15">
      <c r="B25" s="38" t="s">
        <v>159</v>
      </c>
      <c r="C25" s="38" t="s">
        <v>160</v>
      </c>
      <c r="D25" s="38" t="s">
        <v>161</v>
      </c>
      <c r="E25" s="38" t="s">
        <v>162</v>
      </c>
      <c r="F25" s="38" t="s">
        <v>163</v>
      </c>
    </row>
    <row r="26" spans="2:6" ht="12.75">
      <c r="B26" s="39" t="s">
        <v>215</v>
      </c>
      <c r="C26" s="40" t="s">
        <v>190</v>
      </c>
      <c r="D26" s="40" t="s">
        <v>178</v>
      </c>
      <c r="E26" s="40" t="s">
        <v>246</v>
      </c>
      <c r="F26" s="41" t="s">
        <v>247</v>
      </c>
    </row>
    <row r="27" spans="2:6" ht="12.75">
      <c r="B27" s="39" t="s">
        <v>225</v>
      </c>
      <c r="C27" s="40" t="s">
        <v>190</v>
      </c>
      <c r="D27" s="40" t="s">
        <v>165</v>
      </c>
      <c r="E27" s="40" t="s">
        <v>248</v>
      </c>
      <c r="F27" s="41" t="s">
        <v>249</v>
      </c>
    </row>
    <row r="28" spans="2:6" ht="12.75">
      <c r="B28" s="39" t="s">
        <v>232</v>
      </c>
      <c r="C28" s="40" t="s">
        <v>190</v>
      </c>
      <c r="D28" s="40" t="s">
        <v>165</v>
      </c>
      <c r="E28" s="40" t="s">
        <v>250</v>
      </c>
      <c r="F28" s="41" t="s">
        <v>251</v>
      </c>
    </row>
    <row r="29" spans="2:6" ht="12.75">
      <c r="B29" s="39" t="s">
        <v>239</v>
      </c>
      <c r="C29" s="40" t="s">
        <v>190</v>
      </c>
      <c r="D29" s="40" t="s">
        <v>165</v>
      </c>
      <c r="E29" s="40" t="s">
        <v>252</v>
      </c>
      <c r="F29" s="41" t="s">
        <v>253</v>
      </c>
    </row>
    <row r="30" spans="2:6" ht="12.75">
      <c r="B30" s="39" t="s">
        <v>209</v>
      </c>
      <c r="C30" s="40" t="s">
        <v>190</v>
      </c>
      <c r="D30" s="40" t="s">
        <v>172</v>
      </c>
      <c r="E30" s="40" t="s">
        <v>254</v>
      </c>
      <c r="F30" s="41" t="s">
        <v>255</v>
      </c>
    </row>
  </sheetData>
  <printOptions/>
  <pageMargins left="0.19027777777777777" right="0.4701388888888889" top="0.45" bottom="0.49027777777777776" header="0.5118055555555555" footer="0.5118055555555555"/>
  <pageSetup fitToHeight="100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E1" sqref="E1"/>
    </sheetView>
  </sheetViews>
  <sheetFormatPr defaultColWidth="9.00390625" defaultRowHeight="12.75"/>
  <cols>
    <col min="1" max="1" width="4.375" style="29" customWidth="1"/>
    <col min="2" max="2" width="24.125" style="29" customWidth="1"/>
    <col min="3" max="3" width="22.75390625" style="42" customWidth="1"/>
    <col min="4" max="4" width="9.125" style="29" customWidth="1"/>
    <col min="5" max="5" width="20.25390625" style="29" customWidth="1"/>
    <col min="6" max="6" width="30.00390625" style="29" customWidth="1"/>
    <col min="7" max="16384" width="9.125" style="29" customWidth="1"/>
  </cols>
  <sheetData>
    <row r="1" spans="1:20" s="10" customFormat="1" ht="12.75" customHeight="1">
      <c r="A1" s="1"/>
      <c r="B1" s="2"/>
      <c r="C1" s="3"/>
      <c r="D1" s="4"/>
      <c r="E1" s="5" t="s">
        <v>433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8"/>
      <c r="S1" s="4"/>
      <c r="T1" s="9"/>
    </row>
    <row r="2" spans="1:20" s="10" customFormat="1" ht="12.75" customHeight="1">
      <c r="A2" s="11"/>
      <c r="B2" s="12" t="s">
        <v>0</v>
      </c>
      <c r="C2" s="13"/>
      <c r="D2" s="14"/>
      <c r="E2" s="15" t="s">
        <v>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8"/>
      <c r="S2" s="14"/>
      <c r="T2" s="19"/>
    </row>
    <row r="3" spans="1:12" s="10" customFormat="1" ht="12.75" customHeight="1">
      <c r="A3" s="20"/>
      <c r="B3" s="21" t="s">
        <v>256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10" customFormat="1" ht="12.75" customHeight="1">
      <c r="A4" s="45">
        <v>1</v>
      </c>
      <c r="B4" s="23" t="s">
        <v>257</v>
      </c>
      <c r="C4" s="24" t="s">
        <v>258</v>
      </c>
      <c r="D4" s="24" t="s">
        <v>259</v>
      </c>
      <c r="E4" s="24" t="s">
        <v>260</v>
      </c>
      <c r="F4" s="25" t="s">
        <v>261</v>
      </c>
      <c r="G4" s="24" t="s">
        <v>79</v>
      </c>
      <c r="H4" s="24" t="s">
        <v>71</v>
      </c>
      <c r="I4" s="24" t="s">
        <v>36</v>
      </c>
      <c r="J4" s="26"/>
      <c r="K4" s="23" t="s">
        <v>262</v>
      </c>
      <c r="L4" s="24" t="str">
        <f>"260,1300"</f>
        <v>260,1300</v>
      </c>
    </row>
    <row r="5" spans="1:12" s="10" customFormat="1" ht="12.75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10" customFormat="1" ht="15">
      <c r="A6" s="45"/>
      <c r="B6" s="21" t="s">
        <v>263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0" customFormat="1" ht="12.75">
      <c r="A7" s="20">
        <v>1</v>
      </c>
      <c r="B7" s="23" t="s">
        <v>264</v>
      </c>
      <c r="C7" s="24" t="s">
        <v>265</v>
      </c>
      <c r="D7" s="24" t="s">
        <v>266</v>
      </c>
      <c r="E7" s="24" t="s">
        <v>267</v>
      </c>
      <c r="F7" s="25" t="s">
        <v>268</v>
      </c>
      <c r="G7" s="24" t="s">
        <v>71</v>
      </c>
      <c r="H7" s="24" t="s">
        <v>269</v>
      </c>
      <c r="I7" s="24" t="s">
        <v>270</v>
      </c>
      <c r="J7" s="26"/>
      <c r="K7" s="23" t="s">
        <v>271</v>
      </c>
      <c r="L7" s="24" t="str">
        <f>"191,0825"</f>
        <v>191,0825</v>
      </c>
    </row>
    <row r="8" spans="1:12" s="10" customFormat="1" ht="12.75">
      <c r="A8" s="4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10" customFormat="1" ht="15">
      <c r="A9" s="20"/>
      <c r="B9" s="21" t="s">
        <v>2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0" customFormat="1" ht="12.75">
      <c r="A10" s="45">
        <v>1</v>
      </c>
      <c r="B10" s="23" t="s">
        <v>3</v>
      </c>
      <c r="C10" s="24" t="s">
        <v>4</v>
      </c>
      <c r="D10" s="24" t="s">
        <v>5</v>
      </c>
      <c r="E10" s="24" t="s">
        <v>6</v>
      </c>
      <c r="F10" s="25" t="s">
        <v>7</v>
      </c>
      <c r="G10" s="24" t="s">
        <v>10</v>
      </c>
      <c r="H10" s="24" t="s">
        <v>80</v>
      </c>
      <c r="I10" s="24" t="s">
        <v>55</v>
      </c>
      <c r="J10" s="26"/>
      <c r="K10" s="23" t="s">
        <v>272</v>
      </c>
      <c r="L10" s="24" t="str">
        <f>"119,2400"</f>
        <v>119,2400</v>
      </c>
    </row>
    <row r="11" spans="1:12" s="10" customFormat="1" ht="12.75">
      <c r="A11" s="20">
        <v>1</v>
      </c>
      <c r="B11" s="23" t="s">
        <v>273</v>
      </c>
      <c r="C11" s="24" t="s">
        <v>274</v>
      </c>
      <c r="D11" s="24" t="s">
        <v>275</v>
      </c>
      <c r="E11" s="24" t="s">
        <v>276</v>
      </c>
      <c r="F11" s="25" t="s">
        <v>277</v>
      </c>
      <c r="G11" s="24" t="s">
        <v>8</v>
      </c>
      <c r="H11" s="24" t="s">
        <v>9</v>
      </c>
      <c r="I11" s="24" t="s">
        <v>12</v>
      </c>
      <c r="J11" s="26"/>
      <c r="K11" s="23" t="s">
        <v>278</v>
      </c>
      <c r="L11" s="24" t="str">
        <f>"184,7010"</f>
        <v>184,7010</v>
      </c>
    </row>
    <row r="12" spans="1:12" s="10" customFormat="1" ht="12.75">
      <c r="A12" s="45">
        <v>2</v>
      </c>
      <c r="B12" s="23" t="s">
        <v>279</v>
      </c>
      <c r="C12" s="24" t="s">
        <v>280</v>
      </c>
      <c r="D12" s="24" t="s">
        <v>281</v>
      </c>
      <c r="E12" s="24" t="s">
        <v>282</v>
      </c>
      <c r="F12" s="25" t="s">
        <v>283</v>
      </c>
      <c r="G12" s="26" t="s">
        <v>8</v>
      </c>
      <c r="H12" s="26" t="s">
        <v>8</v>
      </c>
      <c r="I12" s="26" t="s">
        <v>8</v>
      </c>
      <c r="J12" s="26"/>
      <c r="K12" s="23" t="s">
        <v>284</v>
      </c>
      <c r="L12" s="24" t="str">
        <f>"0,0000"</f>
        <v>0,0000</v>
      </c>
    </row>
    <row r="13" spans="1:12" s="10" customFormat="1" ht="12.75">
      <c r="A13" s="4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s="10" customFormat="1" ht="15">
      <c r="A14" s="45"/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10" customFormat="1" ht="12.75">
      <c r="A15" s="45">
        <v>1</v>
      </c>
      <c r="B15" s="23" t="s">
        <v>285</v>
      </c>
      <c r="C15" s="24" t="s">
        <v>286</v>
      </c>
      <c r="D15" s="24" t="s">
        <v>287</v>
      </c>
      <c r="E15" s="24" t="s">
        <v>288</v>
      </c>
      <c r="F15" s="25" t="s">
        <v>7</v>
      </c>
      <c r="G15" s="24" t="s">
        <v>24</v>
      </c>
      <c r="H15" s="24" t="s">
        <v>25</v>
      </c>
      <c r="I15" s="24" t="s">
        <v>26</v>
      </c>
      <c r="J15" s="26"/>
      <c r="K15" s="23" t="s">
        <v>289</v>
      </c>
      <c r="L15" s="24" t="str">
        <f>"129,2500"</f>
        <v>129,2500</v>
      </c>
    </row>
    <row r="16" spans="1:12" s="10" customFormat="1" ht="12.75">
      <c r="A16" s="45">
        <v>1</v>
      </c>
      <c r="B16" s="23" t="s">
        <v>290</v>
      </c>
      <c r="C16" s="24" t="s">
        <v>291</v>
      </c>
      <c r="D16" s="24" t="s">
        <v>292</v>
      </c>
      <c r="E16" s="24" t="s">
        <v>293</v>
      </c>
      <c r="F16" s="25" t="s">
        <v>7</v>
      </c>
      <c r="G16" s="24" t="s">
        <v>294</v>
      </c>
      <c r="H16" s="24" t="s">
        <v>295</v>
      </c>
      <c r="I16" s="24" t="s">
        <v>296</v>
      </c>
      <c r="J16" s="26"/>
      <c r="K16" s="23" t="s">
        <v>297</v>
      </c>
      <c r="L16" s="24" t="str">
        <f>"187,9385"</f>
        <v>187,9385</v>
      </c>
    </row>
    <row r="17" spans="1:12" s="10" customFormat="1" ht="12.75">
      <c r="A17" s="20">
        <v>2</v>
      </c>
      <c r="B17" s="23" t="s">
        <v>298</v>
      </c>
      <c r="C17" s="24" t="s">
        <v>299</v>
      </c>
      <c r="D17" s="24" t="s">
        <v>300</v>
      </c>
      <c r="E17" s="24" t="s">
        <v>301</v>
      </c>
      <c r="F17" s="25" t="s">
        <v>277</v>
      </c>
      <c r="G17" s="24" t="s">
        <v>21</v>
      </c>
      <c r="H17" s="24" t="s">
        <v>295</v>
      </c>
      <c r="I17" s="26" t="s">
        <v>296</v>
      </c>
      <c r="J17" s="26"/>
      <c r="K17" s="23" t="s">
        <v>302</v>
      </c>
      <c r="L17" s="24" t="str">
        <f>"184,5645"</f>
        <v>184,5645</v>
      </c>
    </row>
    <row r="18" spans="1:12" s="10" customFormat="1" ht="12.75">
      <c r="A18" s="45">
        <v>3</v>
      </c>
      <c r="B18" s="23" t="s">
        <v>303</v>
      </c>
      <c r="C18" s="24" t="s">
        <v>304</v>
      </c>
      <c r="D18" s="24" t="s">
        <v>305</v>
      </c>
      <c r="E18" s="24" t="s">
        <v>306</v>
      </c>
      <c r="F18" s="25" t="s">
        <v>261</v>
      </c>
      <c r="G18" s="24" t="s">
        <v>12</v>
      </c>
      <c r="H18" s="24" t="s">
        <v>294</v>
      </c>
      <c r="I18" s="26" t="s">
        <v>13</v>
      </c>
      <c r="J18" s="26"/>
      <c r="K18" s="23" t="s">
        <v>307</v>
      </c>
      <c r="L18" s="24" t="str">
        <f>"179,6760"</f>
        <v>179,6760</v>
      </c>
    </row>
    <row r="19" spans="1:12" s="10" customFormat="1" ht="12.75">
      <c r="A19" s="45"/>
      <c r="B19" s="23" t="s">
        <v>308</v>
      </c>
      <c r="C19" s="24" t="s">
        <v>309</v>
      </c>
      <c r="D19" s="24" t="s">
        <v>310</v>
      </c>
      <c r="E19" s="24" t="s">
        <v>311</v>
      </c>
      <c r="F19" s="25" t="s">
        <v>312</v>
      </c>
      <c r="G19" s="24" t="s">
        <v>26</v>
      </c>
      <c r="H19" s="24" t="s">
        <v>54</v>
      </c>
      <c r="I19" s="26" t="s">
        <v>79</v>
      </c>
      <c r="J19" s="26"/>
      <c r="K19" s="23" t="s">
        <v>313</v>
      </c>
      <c r="L19" s="24" t="str">
        <f>"135,2780"</f>
        <v>135,2780</v>
      </c>
    </row>
    <row r="20" spans="1:12" s="10" customFormat="1" ht="12.75">
      <c r="A20" s="20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s="10" customFormat="1" ht="15">
      <c r="A21" s="45"/>
      <c r="B21" s="21" t="s">
        <v>49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10" customFormat="1" ht="12.75">
      <c r="A22" s="45">
        <v>1</v>
      </c>
      <c r="B22" s="23" t="s">
        <v>314</v>
      </c>
      <c r="C22" s="24" t="s">
        <v>315</v>
      </c>
      <c r="D22" s="24" t="s">
        <v>316</v>
      </c>
      <c r="E22" s="24" t="s">
        <v>317</v>
      </c>
      <c r="F22" s="25" t="s">
        <v>283</v>
      </c>
      <c r="G22" s="26" t="s">
        <v>269</v>
      </c>
      <c r="H22" s="24" t="s">
        <v>269</v>
      </c>
      <c r="I22" s="26" t="s">
        <v>57</v>
      </c>
      <c r="J22" s="26"/>
      <c r="K22" s="23" t="s">
        <v>318</v>
      </c>
      <c r="L22" s="24" t="str">
        <f>"143,4880"</f>
        <v>143,4880</v>
      </c>
    </row>
    <row r="23" spans="1:12" s="10" customFormat="1" ht="12.75">
      <c r="A23" s="20">
        <v>1</v>
      </c>
      <c r="B23" s="23" t="s">
        <v>319</v>
      </c>
      <c r="C23" s="24" t="s">
        <v>320</v>
      </c>
      <c r="D23" s="24" t="s">
        <v>321</v>
      </c>
      <c r="E23" s="24" t="s">
        <v>322</v>
      </c>
      <c r="F23" s="25" t="s">
        <v>323</v>
      </c>
      <c r="G23" s="24" t="s">
        <v>23</v>
      </c>
      <c r="H23" s="24" t="s">
        <v>42</v>
      </c>
      <c r="I23" s="26" t="s">
        <v>27</v>
      </c>
      <c r="J23" s="26"/>
      <c r="K23" s="23" t="s">
        <v>324</v>
      </c>
      <c r="L23" s="24" t="str">
        <f>"195,0400"</f>
        <v>195,0400</v>
      </c>
    </row>
    <row r="24" spans="1:12" s="10" customFormat="1" ht="12.75">
      <c r="A24" s="45">
        <v>2</v>
      </c>
      <c r="B24" s="23" t="s">
        <v>325</v>
      </c>
      <c r="C24" s="24" t="s">
        <v>326</v>
      </c>
      <c r="D24" s="24" t="s">
        <v>61</v>
      </c>
      <c r="E24" s="24" t="s">
        <v>62</v>
      </c>
      <c r="F24" s="25" t="s">
        <v>20</v>
      </c>
      <c r="G24" s="24" t="s">
        <v>22</v>
      </c>
      <c r="H24" s="24" t="s">
        <v>23</v>
      </c>
      <c r="I24" s="24" t="s">
        <v>327</v>
      </c>
      <c r="J24" s="26" t="s">
        <v>42</v>
      </c>
      <c r="K24" s="23" t="s">
        <v>328</v>
      </c>
      <c r="L24" s="24" t="str">
        <f>"192,5430"</f>
        <v>192,5430</v>
      </c>
    </row>
    <row r="25" spans="1:12" s="10" customFormat="1" ht="12.75">
      <c r="A25" s="45"/>
      <c r="B25" s="23" t="s">
        <v>329</v>
      </c>
      <c r="C25" s="24" t="s">
        <v>330</v>
      </c>
      <c r="D25" s="24" t="s">
        <v>331</v>
      </c>
      <c r="E25" s="24" t="s">
        <v>332</v>
      </c>
      <c r="F25" s="25" t="s">
        <v>333</v>
      </c>
      <c r="G25" s="26" t="s">
        <v>9</v>
      </c>
      <c r="H25" s="26" t="s">
        <v>9</v>
      </c>
      <c r="I25" s="26"/>
      <c r="J25" s="26"/>
      <c r="K25" s="23" t="s">
        <v>284</v>
      </c>
      <c r="L25" s="24" t="str">
        <f>"0,0000"</f>
        <v>0,0000</v>
      </c>
    </row>
    <row r="26" spans="1:12" s="10" customFormat="1" ht="12.75">
      <c r="A26" s="20">
        <v>1</v>
      </c>
      <c r="B26" s="23" t="s">
        <v>334</v>
      </c>
      <c r="C26" s="24" t="s">
        <v>335</v>
      </c>
      <c r="D26" s="24" t="s">
        <v>336</v>
      </c>
      <c r="E26" s="24" t="s">
        <v>337</v>
      </c>
      <c r="F26" s="25" t="s">
        <v>20</v>
      </c>
      <c r="G26" s="24" t="s">
        <v>21</v>
      </c>
      <c r="H26" s="24" t="s">
        <v>13</v>
      </c>
      <c r="I26" s="24" t="s">
        <v>23</v>
      </c>
      <c r="J26" s="26"/>
      <c r="K26" s="23" t="s">
        <v>338</v>
      </c>
      <c r="L26" s="24" t="str">
        <f>"198,7573"</f>
        <v>198,7573</v>
      </c>
    </row>
    <row r="27" spans="1:12" ht="12.75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5">
      <c r="A28" s="28"/>
      <c r="B28" s="21" t="s">
        <v>74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28">
        <v>1</v>
      </c>
      <c r="B29" s="23" t="s">
        <v>339</v>
      </c>
      <c r="C29" s="24" t="s">
        <v>340</v>
      </c>
      <c r="D29" s="24" t="s">
        <v>341</v>
      </c>
      <c r="E29" s="24" t="s">
        <v>342</v>
      </c>
      <c r="F29" s="25" t="s">
        <v>33</v>
      </c>
      <c r="G29" s="26" t="s">
        <v>57</v>
      </c>
      <c r="H29" s="24" t="s">
        <v>9</v>
      </c>
      <c r="I29" s="24" t="s">
        <v>12</v>
      </c>
      <c r="J29" s="26"/>
      <c r="K29" s="23" t="s">
        <v>278</v>
      </c>
      <c r="L29" s="24" t="str">
        <f>"152,6910"</f>
        <v>152,6910</v>
      </c>
    </row>
    <row r="30" spans="1:12" ht="12.75">
      <c r="A30" s="28">
        <v>1</v>
      </c>
      <c r="B30" s="23" t="s">
        <v>343</v>
      </c>
      <c r="C30" s="24" t="s">
        <v>344</v>
      </c>
      <c r="D30" s="24" t="s">
        <v>345</v>
      </c>
      <c r="E30" s="24" t="s">
        <v>346</v>
      </c>
      <c r="F30" s="25" t="s">
        <v>261</v>
      </c>
      <c r="G30" s="24" t="s">
        <v>27</v>
      </c>
      <c r="H30" s="26" t="s">
        <v>70</v>
      </c>
      <c r="I30" s="24" t="s">
        <v>70</v>
      </c>
      <c r="J30" s="26"/>
      <c r="K30" s="23" t="s">
        <v>347</v>
      </c>
      <c r="L30" s="24" t="str">
        <f>"198,2820"</f>
        <v>198,2820</v>
      </c>
    </row>
    <row r="31" spans="1:12" ht="12.75">
      <c r="A31" s="28">
        <v>2</v>
      </c>
      <c r="B31" s="23" t="s">
        <v>348</v>
      </c>
      <c r="C31" s="24" t="s">
        <v>349</v>
      </c>
      <c r="D31" s="24" t="s">
        <v>350</v>
      </c>
      <c r="E31" s="24" t="s">
        <v>351</v>
      </c>
      <c r="F31" s="25" t="s">
        <v>33</v>
      </c>
      <c r="G31" s="26" t="s">
        <v>27</v>
      </c>
      <c r="H31" s="26" t="s">
        <v>27</v>
      </c>
      <c r="I31" s="26" t="s">
        <v>27</v>
      </c>
      <c r="J31" s="26"/>
      <c r="K31" s="23" t="s">
        <v>284</v>
      </c>
      <c r="L31" s="24" t="str">
        <f>"0,0000"</f>
        <v>0,0000</v>
      </c>
    </row>
    <row r="32" spans="1:12" ht="12.75">
      <c r="A32" s="28">
        <v>1</v>
      </c>
      <c r="B32" s="23" t="s">
        <v>352</v>
      </c>
      <c r="C32" s="24" t="s">
        <v>353</v>
      </c>
      <c r="D32" s="24" t="s">
        <v>354</v>
      </c>
      <c r="E32" s="24" t="s">
        <v>355</v>
      </c>
      <c r="F32" s="25" t="s">
        <v>20</v>
      </c>
      <c r="G32" s="24" t="s">
        <v>71</v>
      </c>
      <c r="H32" s="24" t="s">
        <v>269</v>
      </c>
      <c r="I32" s="24" t="s">
        <v>270</v>
      </c>
      <c r="J32" s="26"/>
      <c r="K32" s="23" t="s">
        <v>271</v>
      </c>
      <c r="L32" s="24" t="str">
        <f>"151,8863"</f>
        <v>151,8863</v>
      </c>
    </row>
    <row r="33" spans="1:12" ht="12.75">
      <c r="A33" s="2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5">
      <c r="A34" s="28"/>
      <c r="B34" s="21" t="s">
        <v>356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28">
        <v>1</v>
      </c>
      <c r="B35" s="23" t="s">
        <v>357</v>
      </c>
      <c r="C35" s="24" t="s">
        <v>358</v>
      </c>
      <c r="D35" s="24" t="s">
        <v>359</v>
      </c>
      <c r="E35" s="24" t="s">
        <v>360</v>
      </c>
      <c r="F35" s="25" t="s">
        <v>133</v>
      </c>
      <c r="G35" s="26" t="s">
        <v>23</v>
      </c>
      <c r="H35" s="24" t="s">
        <v>23</v>
      </c>
      <c r="I35" s="26" t="s">
        <v>46</v>
      </c>
      <c r="J35" s="26"/>
      <c r="K35" s="23" t="s">
        <v>338</v>
      </c>
      <c r="L35" s="24" t="str">
        <f>"171,5700"</f>
        <v>171,5700</v>
      </c>
    </row>
    <row r="36" spans="1:12" ht="12.75">
      <c r="A36" s="28">
        <v>2</v>
      </c>
      <c r="B36" s="23" t="s">
        <v>361</v>
      </c>
      <c r="C36" s="24" t="s">
        <v>362</v>
      </c>
      <c r="D36" s="24" t="s">
        <v>363</v>
      </c>
      <c r="E36" s="24" t="s">
        <v>364</v>
      </c>
      <c r="F36" s="25" t="s">
        <v>365</v>
      </c>
      <c r="G36" s="24" t="s">
        <v>71</v>
      </c>
      <c r="H36" s="24" t="s">
        <v>8</v>
      </c>
      <c r="I36" s="24" t="s">
        <v>57</v>
      </c>
      <c r="J36" s="26"/>
      <c r="K36" s="23" t="s">
        <v>366</v>
      </c>
      <c r="L36" s="24" t="str">
        <f>"141,1430"</f>
        <v>141,1430</v>
      </c>
    </row>
    <row r="37" spans="1:12" ht="12.75">
      <c r="A37" s="28">
        <v>1</v>
      </c>
      <c r="B37" s="23" t="s">
        <v>367</v>
      </c>
      <c r="C37" s="24" t="s">
        <v>368</v>
      </c>
      <c r="D37" s="24" t="s">
        <v>369</v>
      </c>
      <c r="E37" s="24" t="s">
        <v>370</v>
      </c>
      <c r="F37" s="25" t="s">
        <v>371</v>
      </c>
      <c r="G37" s="24" t="s">
        <v>42</v>
      </c>
      <c r="H37" s="24" t="s">
        <v>70</v>
      </c>
      <c r="I37" s="24" t="s">
        <v>72</v>
      </c>
      <c r="J37" s="26"/>
      <c r="K37" s="23" t="s">
        <v>372</v>
      </c>
      <c r="L37" s="24" t="str">
        <f>"196,3280"</f>
        <v>196,3280</v>
      </c>
    </row>
    <row r="38" spans="1:12" ht="12.75">
      <c r="A38" s="28">
        <v>2</v>
      </c>
      <c r="B38" s="23" t="s">
        <v>373</v>
      </c>
      <c r="C38" s="24" t="s">
        <v>374</v>
      </c>
      <c r="D38" s="24" t="s">
        <v>375</v>
      </c>
      <c r="E38" s="24" t="s">
        <v>376</v>
      </c>
      <c r="F38" s="25" t="s">
        <v>261</v>
      </c>
      <c r="G38" s="24" t="s">
        <v>9</v>
      </c>
      <c r="H38" s="24" t="s">
        <v>21</v>
      </c>
      <c r="I38" s="24" t="s">
        <v>13</v>
      </c>
      <c r="J38" s="26"/>
      <c r="K38" s="23" t="s">
        <v>377</v>
      </c>
      <c r="L38" s="24" t="str">
        <f>"159,6600"</f>
        <v>159,6600</v>
      </c>
    </row>
    <row r="39" spans="1:12" ht="12.75">
      <c r="A39" s="28">
        <v>3</v>
      </c>
      <c r="B39" s="23" t="s">
        <v>378</v>
      </c>
      <c r="C39" s="24" t="s">
        <v>379</v>
      </c>
      <c r="D39" s="24" t="s">
        <v>380</v>
      </c>
      <c r="E39" s="24" t="s">
        <v>381</v>
      </c>
      <c r="F39" s="25" t="s">
        <v>33</v>
      </c>
      <c r="G39" s="26" t="s">
        <v>71</v>
      </c>
      <c r="H39" s="24" t="s">
        <v>8</v>
      </c>
      <c r="I39" s="26" t="s">
        <v>57</v>
      </c>
      <c r="J39" s="26"/>
      <c r="K39" s="23" t="s">
        <v>382</v>
      </c>
      <c r="L39" s="24" t="str">
        <f>"136,7100"</f>
        <v>136,7100</v>
      </c>
    </row>
    <row r="40" spans="1:12" ht="12.75">
      <c r="A40" s="2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">
      <c r="A41" s="28"/>
      <c r="B41" s="21" t="s">
        <v>106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28">
        <v>1</v>
      </c>
      <c r="B42" s="23" t="s">
        <v>383</v>
      </c>
      <c r="C42" s="24" t="s">
        <v>384</v>
      </c>
      <c r="D42" s="24" t="s">
        <v>385</v>
      </c>
      <c r="E42" s="24" t="s">
        <v>386</v>
      </c>
      <c r="F42" s="25" t="s">
        <v>387</v>
      </c>
      <c r="G42" s="24" t="s">
        <v>72</v>
      </c>
      <c r="H42" s="24" t="s">
        <v>100</v>
      </c>
      <c r="I42" s="26" t="s">
        <v>112</v>
      </c>
      <c r="J42" s="26"/>
      <c r="K42" s="23" t="s">
        <v>388</v>
      </c>
      <c r="L42" s="24" t="str">
        <f>"198,6740"</f>
        <v>198,6740</v>
      </c>
    </row>
    <row r="43" spans="1:12" ht="12.75">
      <c r="A43" s="28">
        <v>1</v>
      </c>
      <c r="B43" s="23" t="s">
        <v>389</v>
      </c>
      <c r="C43" s="24" t="s">
        <v>390</v>
      </c>
      <c r="D43" s="24" t="s">
        <v>391</v>
      </c>
      <c r="E43" s="24" t="s">
        <v>392</v>
      </c>
      <c r="F43" s="25" t="s">
        <v>33</v>
      </c>
      <c r="G43" s="24" t="s">
        <v>21</v>
      </c>
      <c r="H43" s="24" t="s">
        <v>13</v>
      </c>
      <c r="I43" s="24" t="s">
        <v>22</v>
      </c>
      <c r="J43" s="26"/>
      <c r="K43" s="23" t="s">
        <v>393</v>
      </c>
      <c r="L43" s="24" t="str">
        <f>"166,9780"</f>
        <v>166,9780</v>
      </c>
    </row>
    <row r="44" spans="1:12" ht="12.75">
      <c r="A44" s="2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">
      <c r="A45" s="28"/>
      <c r="B45" s="21" t="s">
        <v>137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.75">
      <c r="A46" s="27">
        <v>1</v>
      </c>
      <c r="B46" s="23" t="s">
        <v>394</v>
      </c>
      <c r="C46" s="24" t="s">
        <v>395</v>
      </c>
      <c r="D46" s="24" t="s">
        <v>396</v>
      </c>
      <c r="E46" s="24" t="s">
        <v>397</v>
      </c>
      <c r="F46" s="25" t="s">
        <v>33</v>
      </c>
      <c r="G46" s="24" t="s">
        <v>102</v>
      </c>
      <c r="H46" s="24" t="s">
        <v>94</v>
      </c>
      <c r="I46" s="24" t="s">
        <v>398</v>
      </c>
      <c r="J46" s="26"/>
      <c r="K46" s="23" t="s">
        <v>399</v>
      </c>
      <c r="L46" s="24" t="str">
        <f>"224,6140"</f>
        <v>224,6140</v>
      </c>
    </row>
    <row r="50" spans="3:4" ht="15">
      <c r="C50" s="30" t="s">
        <v>148</v>
      </c>
      <c r="D50" s="31" t="s">
        <v>149</v>
      </c>
    </row>
    <row r="51" spans="3:4" ht="15">
      <c r="C51" s="30" t="s">
        <v>150</v>
      </c>
      <c r="D51" s="31" t="s">
        <v>151</v>
      </c>
    </row>
    <row r="52" spans="3:4" ht="15">
      <c r="C52" s="30" t="s">
        <v>152</v>
      </c>
      <c r="D52" s="31" t="s">
        <v>149</v>
      </c>
    </row>
    <row r="53" spans="3:4" ht="15">
      <c r="C53" s="30" t="s">
        <v>153</v>
      </c>
      <c r="D53" s="31" t="s">
        <v>154</v>
      </c>
    </row>
    <row r="54" spans="3:4" ht="15">
      <c r="C54" s="30" t="s">
        <v>153</v>
      </c>
      <c r="D54" s="31" t="s">
        <v>155</v>
      </c>
    </row>
    <row r="57" spans="2:3" ht="18">
      <c r="B57" s="32" t="s">
        <v>156</v>
      </c>
      <c r="C57" s="33"/>
    </row>
    <row r="58" spans="2:3" ht="15">
      <c r="B58" s="34" t="s">
        <v>157</v>
      </c>
      <c r="C58" s="35"/>
    </row>
    <row r="59" spans="2:3" ht="14.25">
      <c r="B59" s="36" t="s">
        <v>158</v>
      </c>
      <c r="C59" s="37"/>
    </row>
    <row r="60" spans="2:6" ht="15">
      <c r="B60" s="38" t="s">
        <v>159</v>
      </c>
      <c r="C60" s="38" t="s">
        <v>160</v>
      </c>
      <c r="D60" s="38" t="s">
        <v>161</v>
      </c>
      <c r="E60" s="38" t="s">
        <v>162</v>
      </c>
      <c r="F60" s="38" t="s">
        <v>163</v>
      </c>
    </row>
    <row r="61" spans="2:6" ht="12.75">
      <c r="B61" s="39" t="s">
        <v>285</v>
      </c>
      <c r="C61" s="40" t="s">
        <v>164</v>
      </c>
      <c r="D61" s="40" t="s">
        <v>169</v>
      </c>
      <c r="E61" s="40" t="s">
        <v>26</v>
      </c>
      <c r="F61" s="41" t="s">
        <v>400</v>
      </c>
    </row>
    <row r="62" spans="2:6" ht="12.75">
      <c r="B62" s="39" t="s">
        <v>3</v>
      </c>
      <c r="C62" s="40" t="s">
        <v>164</v>
      </c>
      <c r="D62" s="40" t="s">
        <v>172</v>
      </c>
      <c r="E62" s="40" t="s">
        <v>55</v>
      </c>
      <c r="F62" s="41" t="s">
        <v>401</v>
      </c>
    </row>
    <row r="63" ht="12.75">
      <c r="C63" s="29"/>
    </row>
    <row r="64" spans="2:3" ht="14.25">
      <c r="B64" s="36" t="s">
        <v>183</v>
      </c>
      <c r="C64" s="37"/>
    </row>
    <row r="65" spans="2:6" ht="15">
      <c r="B65" s="38" t="s">
        <v>159</v>
      </c>
      <c r="C65" s="38" t="s">
        <v>160</v>
      </c>
      <c r="D65" s="38" t="s">
        <v>161</v>
      </c>
      <c r="E65" s="38" t="s">
        <v>162</v>
      </c>
      <c r="F65" s="38" t="s">
        <v>163</v>
      </c>
    </row>
    <row r="66" spans="2:6" ht="12.75">
      <c r="B66" s="39" t="s">
        <v>357</v>
      </c>
      <c r="C66" s="40" t="s">
        <v>184</v>
      </c>
      <c r="D66" s="40" t="s">
        <v>402</v>
      </c>
      <c r="E66" s="40" t="s">
        <v>23</v>
      </c>
      <c r="F66" s="41" t="s">
        <v>403</v>
      </c>
    </row>
    <row r="67" spans="2:6" ht="12.75">
      <c r="B67" s="39" t="s">
        <v>339</v>
      </c>
      <c r="C67" s="40" t="s">
        <v>184</v>
      </c>
      <c r="D67" s="40" t="s">
        <v>178</v>
      </c>
      <c r="E67" s="40" t="s">
        <v>12</v>
      </c>
      <c r="F67" s="41" t="s">
        <v>404</v>
      </c>
    </row>
    <row r="68" spans="2:6" ht="12.75">
      <c r="B68" s="39" t="s">
        <v>314</v>
      </c>
      <c r="C68" s="40" t="s">
        <v>184</v>
      </c>
      <c r="D68" s="40" t="s">
        <v>175</v>
      </c>
      <c r="E68" s="40" t="s">
        <v>269</v>
      </c>
      <c r="F68" s="41" t="s">
        <v>405</v>
      </c>
    </row>
    <row r="69" spans="2:6" ht="12.75">
      <c r="B69" s="39" t="s">
        <v>361</v>
      </c>
      <c r="C69" s="40" t="s">
        <v>184</v>
      </c>
      <c r="D69" s="40" t="s">
        <v>402</v>
      </c>
      <c r="E69" s="40" t="s">
        <v>57</v>
      </c>
      <c r="F69" s="41" t="s">
        <v>406</v>
      </c>
    </row>
    <row r="70" ht="12.75">
      <c r="C70" s="29"/>
    </row>
    <row r="71" spans="2:3" ht="14.25">
      <c r="B71" s="36" t="s">
        <v>189</v>
      </c>
      <c r="C71" s="37"/>
    </row>
    <row r="72" spans="2:6" ht="15">
      <c r="B72" s="38" t="s">
        <v>159</v>
      </c>
      <c r="C72" s="38" t="s">
        <v>160</v>
      </c>
      <c r="D72" s="38" t="s">
        <v>161</v>
      </c>
      <c r="E72" s="38" t="s">
        <v>162</v>
      </c>
      <c r="F72" s="38" t="s">
        <v>163</v>
      </c>
    </row>
    <row r="73" spans="2:6" ht="12.75">
      <c r="B73" s="39" t="s">
        <v>257</v>
      </c>
      <c r="C73" s="40" t="s">
        <v>190</v>
      </c>
      <c r="D73" s="40" t="s">
        <v>407</v>
      </c>
      <c r="E73" s="40" t="s">
        <v>36</v>
      </c>
      <c r="F73" s="41" t="s">
        <v>408</v>
      </c>
    </row>
    <row r="74" spans="2:6" ht="12.75">
      <c r="B74" s="39" t="s">
        <v>394</v>
      </c>
      <c r="C74" s="40" t="s">
        <v>190</v>
      </c>
      <c r="D74" s="40" t="s">
        <v>193</v>
      </c>
      <c r="E74" s="40" t="s">
        <v>398</v>
      </c>
      <c r="F74" s="41" t="s">
        <v>409</v>
      </c>
    </row>
    <row r="75" spans="2:6" ht="12.75">
      <c r="B75" s="39" t="s">
        <v>383</v>
      </c>
      <c r="C75" s="40" t="s">
        <v>190</v>
      </c>
      <c r="D75" s="40" t="s">
        <v>165</v>
      </c>
      <c r="E75" s="40" t="s">
        <v>100</v>
      </c>
      <c r="F75" s="41" t="s">
        <v>410</v>
      </c>
    </row>
    <row r="76" spans="2:6" ht="12.75">
      <c r="B76" s="39" t="s">
        <v>343</v>
      </c>
      <c r="C76" s="40" t="s">
        <v>190</v>
      </c>
      <c r="D76" s="40" t="s">
        <v>178</v>
      </c>
      <c r="E76" s="40" t="s">
        <v>70</v>
      </c>
      <c r="F76" s="41" t="s">
        <v>411</v>
      </c>
    </row>
    <row r="77" spans="2:6" ht="12.75">
      <c r="B77" s="39" t="s">
        <v>367</v>
      </c>
      <c r="C77" s="40" t="s">
        <v>190</v>
      </c>
      <c r="D77" s="40" t="s">
        <v>402</v>
      </c>
      <c r="E77" s="40" t="s">
        <v>72</v>
      </c>
      <c r="F77" s="41" t="s">
        <v>412</v>
      </c>
    </row>
    <row r="78" spans="2:6" ht="12.75">
      <c r="B78" s="39" t="s">
        <v>319</v>
      </c>
      <c r="C78" s="40" t="s">
        <v>190</v>
      </c>
      <c r="D78" s="40" t="s">
        <v>175</v>
      </c>
      <c r="E78" s="40" t="s">
        <v>42</v>
      </c>
      <c r="F78" s="41" t="s">
        <v>413</v>
      </c>
    </row>
    <row r="79" spans="2:6" ht="12.75">
      <c r="B79" s="39" t="s">
        <v>325</v>
      </c>
      <c r="C79" s="40" t="s">
        <v>190</v>
      </c>
      <c r="D79" s="40" t="s">
        <v>175</v>
      </c>
      <c r="E79" s="40" t="s">
        <v>327</v>
      </c>
      <c r="F79" s="41" t="s">
        <v>414</v>
      </c>
    </row>
    <row r="80" spans="2:6" ht="12.75">
      <c r="B80" s="39" t="s">
        <v>264</v>
      </c>
      <c r="C80" s="40" t="s">
        <v>190</v>
      </c>
      <c r="D80" s="40" t="s">
        <v>415</v>
      </c>
      <c r="E80" s="40" t="s">
        <v>270</v>
      </c>
      <c r="F80" s="41" t="s">
        <v>416</v>
      </c>
    </row>
    <row r="81" spans="2:6" ht="12.75">
      <c r="B81" s="39" t="s">
        <v>290</v>
      </c>
      <c r="C81" s="40" t="s">
        <v>190</v>
      </c>
      <c r="D81" s="40" t="s">
        <v>169</v>
      </c>
      <c r="E81" s="40" t="s">
        <v>296</v>
      </c>
      <c r="F81" s="41" t="s">
        <v>417</v>
      </c>
    </row>
    <row r="82" spans="2:6" ht="12.75">
      <c r="B82" s="39" t="s">
        <v>273</v>
      </c>
      <c r="C82" s="40" t="s">
        <v>190</v>
      </c>
      <c r="D82" s="40" t="s">
        <v>172</v>
      </c>
      <c r="E82" s="40" t="s">
        <v>12</v>
      </c>
      <c r="F82" s="41" t="s">
        <v>418</v>
      </c>
    </row>
    <row r="83" spans="2:6" ht="12.75">
      <c r="B83" s="39" t="s">
        <v>298</v>
      </c>
      <c r="C83" s="40" t="s">
        <v>190</v>
      </c>
      <c r="D83" s="40" t="s">
        <v>169</v>
      </c>
      <c r="E83" s="40" t="s">
        <v>295</v>
      </c>
      <c r="F83" s="41" t="s">
        <v>419</v>
      </c>
    </row>
    <row r="84" spans="2:6" ht="12.75">
      <c r="B84" s="39" t="s">
        <v>303</v>
      </c>
      <c r="C84" s="40" t="s">
        <v>190</v>
      </c>
      <c r="D84" s="40" t="s">
        <v>169</v>
      </c>
      <c r="E84" s="40" t="s">
        <v>294</v>
      </c>
      <c r="F84" s="41" t="s">
        <v>420</v>
      </c>
    </row>
    <row r="85" spans="2:6" ht="12.75">
      <c r="B85" s="39" t="s">
        <v>373</v>
      </c>
      <c r="C85" s="40" t="s">
        <v>190</v>
      </c>
      <c r="D85" s="40" t="s">
        <v>402</v>
      </c>
      <c r="E85" s="40" t="s">
        <v>13</v>
      </c>
      <c r="F85" s="41" t="s">
        <v>421</v>
      </c>
    </row>
    <row r="86" spans="2:6" ht="12.75">
      <c r="B86" s="39" t="s">
        <v>378</v>
      </c>
      <c r="C86" s="40" t="s">
        <v>190</v>
      </c>
      <c r="D86" s="40" t="s">
        <v>402</v>
      </c>
      <c r="E86" s="40" t="s">
        <v>8</v>
      </c>
      <c r="F86" s="41" t="s">
        <v>422</v>
      </c>
    </row>
    <row r="87" spans="2:6" ht="12.75">
      <c r="B87" s="39" t="s">
        <v>308</v>
      </c>
      <c r="C87" s="40" t="s">
        <v>190</v>
      </c>
      <c r="D87" s="40" t="s">
        <v>169</v>
      </c>
      <c r="E87" s="40" t="s">
        <v>54</v>
      </c>
      <c r="F87" s="41" t="s">
        <v>423</v>
      </c>
    </row>
    <row r="88" ht="12.75">
      <c r="C88" s="29"/>
    </row>
    <row r="89" spans="2:3" ht="14.25">
      <c r="B89" s="36" t="s">
        <v>204</v>
      </c>
      <c r="C89" s="37"/>
    </row>
    <row r="90" spans="2:6" ht="15">
      <c r="B90" s="38" t="s">
        <v>159</v>
      </c>
      <c r="C90" s="38" t="s">
        <v>160</v>
      </c>
      <c r="D90" s="38" t="s">
        <v>161</v>
      </c>
      <c r="E90" s="38" t="s">
        <v>162</v>
      </c>
      <c r="F90" s="38" t="s">
        <v>163</v>
      </c>
    </row>
    <row r="91" spans="2:6" ht="12.75">
      <c r="B91" s="39" t="s">
        <v>334</v>
      </c>
      <c r="C91" s="40" t="s">
        <v>424</v>
      </c>
      <c r="D91" s="40" t="s">
        <v>175</v>
      </c>
      <c r="E91" s="40" t="s">
        <v>23</v>
      </c>
      <c r="F91" s="41" t="s">
        <v>425</v>
      </c>
    </row>
    <row r="92" spans="2:6" ht="12.75">
      <c r="B92" s="39" t="s">
        <v>389</v>
      </c>
      <c r="C92" s="40" t="s">
        <v>208</v>
      </c>
      <c r="D92" s="40" t="s">
        <v>165</v>
      </c>
      <c r="E92" s="40" t="s">
        <v>22</v>
      </c>
      <c r="F92" s="41" t="s">
        <v>426</v>
      </c>
    </row>
    <row r="93" spans="2:6" ht="12.75">
      <c r="B93" s="39" t="s">
        <v>352</v>
      </c>
      <c r="C93" s="40" t="s">
        <v>208</v>
      </c>
      <c r="D93" s="40" t="s">
        <v>178</v>
      </c>
      <c r="E93" s="40" t="s">
        <v>270</v>
      </c>
      <c r="F93" s="41" t="s">
        <v>427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.375" style="29" customWidth="1"/>
    <col min="2" max="2" width="21.125" style="29" customWidth="1"/>
    <col min="3" max="3" width="21.00390625" style="42" customWidth="1"/>
    <col min="4" max="4" width="9.125" style="29" customWidth="1"/>
    <col min="5" max="5" width="24.75390625" style="29" customWidth="1"/>
    <col min="6" max="6" width="37.375" style="29" customWidth="1"/>
    <col min="7" max="16384" width="9.125" style="29" customWidth="1"/>
  </cols>
  <sheetData>
    <row r="1" spans="1:19" s="10" customFormat="1" ht="12.75" customHeight="1">
      <c r="A1" s="1"/>
      <c r="B1" s="2"/>
      <c r="C1" s="3"/>
      <c r="D1" s="4"/>
      <c r="E1" s="5" t="s">
        <v>433</v>
      </c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4"/>
      <c r="S1" s="9"/>
    </row>
    <row r="2" spans="1:19" s="10" customFormat="1" ht="12.75" customHeight="1">
      <c r="A2" s="11"/>
      <c r="B2" s="12" t="s">
        <v>0</v>
      </c>
      <c r="C2" s="13"/>
      <c r="D2" s="14"/>
      <c r="E2" s="15" t="s">
        <v>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8"/>
      <c r="R2" s="14"/>
      <c r="S2" s="19"/>
    </row>
    <row r="3" spans="1:12" s="10" customFormat="1" ht="15">
      <c r="A3" s="46"/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10" customFormat="1" ht="12.75">
      <c r="A4" s="47"/>
      <c r="B4" s="23" t="s">
        <v>298</v>
      </c>
      <c r="C4" s="24" t="s">
        <v>299</v>
      </c>
      <c r="D4" s="24" t="s">
        <v>300</v>
      </c>
      <c r="E4" s="24" t="s">
        <v>301</v>
      </c>
      <c r="F4" s="25" t="s">
        <v>277</v>
      </c>
      <c r="G4" s="26" t="s">
        <v>72</v>
      </c>
      <c r="H4" s="26"/>
      <c r="I4" s="26"/>
      <c r="J4" s="26"/>
      <c r="K4" s="23" t="s">
        <v>284</v>
      </c>
      <c r="L4" s="24" t="str">
        <f>"0,0000"</f>
        <v>0,0000</v>
      </c>
    </row>
    <row r="5" spans="1:12" s="10" customFormat="1" ht="12.75">
      <c r="A5" s="4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10" customFormat="1" ht="15">
      <c r="A6" s="47"/>
      <c r="B6" s="21" t="s">
        <v>137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0" customFormat="1" ht="12.75">
      <c r="A7" s="46">
        <v>1</v>
      </c>
      <c r="B7" s="23" t="s">
        <v>428</v>
      </c>
      <c r="C7" s="24" t="s">
        <v>429</v>
      </c>
      <c r="D7" s="24" t="s">
        <v>430</v>
      </c>
      <c r="E7" s="24" t="s">
        <v>431</v>
      </c>
      <c r="F7" s="25" t="s">
        <v>371</v>
      </c>
      <c r="G7" s="26" t="s">
        <v>21</v>
      </c>
      <c r="H7" s="24" t="s">
        <v>21</v>
      </c>
      <c r="I7" s="24" t="s">
        <v>13</v>
      </c>
      <c r="J7" s="26"/>
      <c r="K7" s="23" t="s">
        <v>377</v>
      </c>
      <c r="L7" s="24" t="str">
        <f>"152,8200"</f>
        <v>152,8200</v>
      </c>
    </row>
    <row r="9" spans="3:4" ht="15">
      <c r="C9" s="30" t="s">
        <v>148</v>
      </c>
      <c r="D9" s="31" t="s">
        <v>149</v>
      </c>
    </row>
    <row r="10" spans="3:4" ht="15">
      <c r="C10" s="30" t="s">
        <v>150</v>
      </c>
      <c r="D10" s="31" t="s">
        <v>151</v>
      </c>
    </row>
    <row r="11" spans="3:4" ht="15">
      <c r="C11" s="30" t="s">
        <v>152</v>
      </c>
      <c r="D11" s="31" t="s">
        <v>149</v>
      </c>
    </row>
    <row r="12" spans="3:4" ht="15">
      <c r="C12" s="30" t="s">
        <v>153</v>
      </c>
      <c r="D12" s="31" t="s">
        <v>154</v>
      </c>
    </row>
    <row r="13" spans="3:4" ht="15">
      <c r="C13" s="30" t="s">
        <v>153</v>
      </c>
      <c r="D13" s="31" t="s">
        <v>155</v>
      </c>
    </row>
    <row r="16" spans="2:3" ht="18">
      <c r="B16" s="32" t="s">
        <v>156</v>
      </c>
      <c r="C16" s="33"/>
    </row>
    <row r="17" spans="2:3" ht="15">
      <c r="B17" s="34" t="s">
        <v>157</v>
      </c>
      <c r="C17" s="35"/>
    </row>
    <row r="18" spans="2:3" ht="14.25">
      <c r="B18" s="36" t="s">
        <v>189</v>
      </c>
      <c r="C18" s="37"/>
    </row>
    <row r="19" spans="2:6" ht="15">
      <c r="B19" s="38" t="s">
        <v>159</v>
      </c>
      <c r="C19" s="38" t="s">
        <v>160</v>
      </c>
      <c r="D19" s="38" t="s">
        <v>161</v>
      </c>
      <c r="E19" s="38" t="s">
        <v>162</v>
      </c>
      <c r="F19" s="38" t="s">
        <v>163</v>
      </c>
    </row>
    <row r="20" spans="2:6" ht="12.75">
      <c r="B20" s="39" t="s">
        <v>428</v>
      </c>
      <c r="C20" s="40" t="s">
        <v>190</v>
      </c>
      <c r="D20" s="40" t="s">
        <v>193</v>
      </c>
      <c r="E20" s="40" t="s">
        <v>13</v>
      </c>
      <c r="F20" s="41" t="s">
        <v>432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2013-12-17T20:20:50Z</dcterms:created>
  <dcterms:modified xsi:type="dcterms:W3CDTF">2013-12-17T20:24:05Z</dcterms:modified>
  <cp:category/>
  <cp:version/>
  <cp:contentType/>
  <cp:contentStatus/>
</cp:coreProperties>
</file>